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00" yWindow="450" windowWidth="19800" windowHeight="7605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25725"/>
</workbook>
</file>

<file path=xl/calcChain.xml><?xml version="1.0" encoding="utf-8"?>
<calcChain xmlns="http://schemas.openxmlformats.org/spreadsheetml/2006/main">
  <c r="I89" i="2"/>
  <c r="L35" i="3"/>
  <c r="G18"/>
  <c r="J93" i="2"/>
  <c r="J82"/>
  <c r="L28"/>
  <c r="K28"/>
  <c r="J28"/>
  <c r="J99"/>
  <c r="H89"/>
  <c r="G89"/>
  <c r="J81"/>
  <c r="H79"/>
  <c r="G52"/>
  <c r="H52"/>
  <c r="H31" i="3"/>
  <c r="G31"/>
  <c r="E31"/>
  <c r="D31"/>
  <c r="D25"/>
  <c r="J35"/>
  <c r="H107" i="2"/>
  <c r="I107"/>
  <c r="G107"/>
  <c r="F94"/>
  <c r="E94"/>
  <c r="D94"/>
  <c r="I97"/>
  <c r="I94" s="1"/>
  <c r="H97"/>
  <c r="H94" s="1"/>
  <c r="G97"/>
  <c r="G94" s="1"/>
  <c r="F97"/>
  <c r="E97"/>
  <c r="D97"/>
  <c r="H88"/>
  <c r="G88"/>
  <c r="E88"/>
  <c r="D88"/>
  <c r="G61"/>
  <c r="K24" i="3"/>
  <c r="J24"/>
  <c r="E13" i="2" l="1"/>
  <c r="G13"/>
  <c r="D18" i="3" l="1"/>
  <c r="F18"/>
  <c r="G46"/>
  <c r="I20"/>
  <c r="H20"/>
  <c r="G20"/>
  <c r="F20"/>
  <c r="E20"/>
  <c r="D20"/>
  <c r="G22" i="4"/>
  <c r="G23"/>
  <c r="G24"/>
  <c r="G27"/>
  <c r="G28"/>
  <c r="G29"/>
  <c r="D22"/>
  <c r="D23"/>
  <c r="D24"/>
  <c r="D27"/>
  <c r="D28"/>
  <c r="D29"/>
  <c r="L120" i="2"/>
  <c r="K120"/>
  <c r="J120"/>
  <c r="L119"/>
  <c r="K119"/>
  <c r="J119"/>
  <c r="L115"/>
  <c r="K115"/>
  <c r="J115"/>
  <c r="L114"/>
  <c r="K114"/>
  <c r="J114"/>
  <c r="L113"/>
  <c r="K113"/>
  <c r="J113"/>
  <c r="L112"/>
  <c r="K112"/>
  <c r="J112"/>
  <c r="L109"/>
  <c r="K109"/>
  <c r="J109"/>
  <c r="L108"/>
  <c r="K108"/>
  <c r="J108"/>
  <c r="L106"/>
  <c r="K106"/>
  <c r="J106"/>
  <c r="L105"/>
  <c r="K105"/>
  <c r="J105"/>
  <c r="L104"/>
  <c r="K104"/>
  <c r="J104"/>
  <c r="L103"/>
  <c r="K103"/>
  <c r="J103"/>
  <c r="L98"/>
  <c r="K98"/>
  <c r="J98"/>
  <c r="L97"/>
  <c r="K97"/>
  <c r="J97"/>
  <c r="L94"/>
  <c r="K94"/>
  <c r="J94"/>
  <c r="L91"/>
  <c r="K91"/>
  <c r="J91"/>
  <c r="L90"/>
  <c r="K90"/>
  <c r="J90"/>
  <c r="L86"/>
  <c r="K86"/>
  <c r="J86"/>
  <c r="L85"/>
  <c r="K85"/>
  <c r="J85"/>
  <c r="L84"/>
  <c r="K84"/>
  <c r="J84"/>
  <c r="L78"/>
  <c r="K78"/>
  <c r="J78"/>
  <c r="L76"/>
  <c r="K76"/>
  <c r="J76"/>
  <c r="L75"/>
  <c r="K75"/>
  <c r="J75"/>
  <c r="L73"/>
  <c r="K73"/>
  <c r="J73"/>
  <c r="L72"/>
  <c r="K72"/>
  <c r="J72"/>
  <c r="L71"/>
  <c r="K71"/>
  <c r="J71"/>
  <c r="L70"/>
  <c r="K70"/>
  <c r="J70"/>
  <c r="L69"/>
  <c r="L68"/>
  <c r="K68"/>
  <c r="J68"/>
  <c r="L67"/>
  <c r="L66"/>
  <c r="L65"/>
  <c r="L64"/>
  <c r="K64"/>
  <c r="J64"/>
  <c r="L63"/>
  <c r="K63"/>
  <c r="J63"/>
  <c r="L62"/>
  <c r="K62"/>
  <c r="J62"/>
  <c r="L61"/>
  <c r="L60"/>
  <c r="K60"/>
  <c r="J60"/>
  <c r="L59"/>
  <c r="K59"/>
  <c r="J59"/>
  <c r="L58"/>
  <c r="K58"/>
  <c r="J58"/>
  <c r="L57"/>
  <c r="K57"/>
  <c r="J57"/>
  <c r="L56"/>
  <c r="L55"/>
  <c r="L54"/>
  <c r="K54"/>
  <c r="J54"/>
  <c r="L53"/>
  <c r="K53"/>
  <c r="J53"/>
  <c r="L51"/>
  <c r="K51"/>
  <c r="J51"/>
  <c r="L50"/>
  <c r="K50"/>
  <c r="J50"/>
  <c r="L46"/>
  <c r="K46"/>
  <c r="J46"/>
  <c r="L45"/>
  <c r="K45"/>
  <c r="J45"/>
  <c r="L44"/>
  <c r="K44"/>
  <c r="J44"/>
  <c r="L43"/>
  <c r="K43"/>
  <c r="J43"/>
  <c r="L42"/>
  <c r="K42"/>
  <c r="J42"/>
  <c r="L41"/>
  <c r="L40"/>
  <c r="K40"/>
  <c r="J40"/>
  <c r="L39"/>
  <c r="K39"/>
  <c r="J39"/>
  <c r="L38"/>
  <c r="K38"/>
  <c r="J38"/>
  <c r="L37"/>
  <c r="K37"/>
  <c r="J37"/>
  <c r="K36"/>
  <c r="L35"/>
  <c r="K35"/>
  <c r="J35"/>
  <c r="L34"/>
  <c r="K34"/>
  <c r="J34"/>
  <c r="K33"/>
  <c r="L32"/>
  <c r="K32"/>
  <c r="J32"/>
  <c r="L31"/>
  <c r="K31"/>
  <c r="J31"/>
  <c r="L30"/>
  <c r="K30"/>
  <c r="J30"/>
  <c r="L29"/>
  <c r="K29"/>
  <c r="J29"/>
  <c r="L27"/>
  <c r="K27"/>
  <c r="J27"/>
  <c r="L26"/>
  <c r="K26"/>
  <c r="J26"/>
  <c r="L24"/>
  <c r="L23"/>
  <c r="K23"/>
  <c r="J23"/>
  <c r="L22"/>
  <c r="K22"/>
  <c r="J22"/>
  <c r="L21"/>
  <c r="K21"/>
  <c r="J21"/>
  <c r="L20"/>
  <c r="K20"/>
  <c r="J20"/>
  <c r="K19"/>
  <c r="K18"/>
  <c r="L17"/>
  <c r="K17"/>
  <c r="J17"/>
  <c r="L16"/>
  <c r="K16"/>
  <c r="J16"/>
  <c r="L15"/>
  <c r="K15"/>
  <c r="J15"/>
  <c r="L14"/>
  <c r="K14"/>
  <c r="J14"/>
  <c r="L11"/>
  <c r="K11"/>
  <c r="J11"/>
  <c r="L9"/>
  <c r="K9"/>
  <c r="J9"/>
  <c r="I7" i="4"/>
  <c r="H7"/>
  <c r="G7"/>
  <c r="E9"/>
  <c r="E7"/>
  <c r="D7"/>
  <c r="D9"/>
  <c r="L37" i="3"/>
  <c r="K37"/>
  <c r="J37"/>
  <c r="L36"/>
  <c r="K36"/>
  <c r="J36"/>
  <c r="H36"/>
  <c r="G36"/>
  <c r="F36"/>
  <c r="E36"/>
  <c r="D36"/>
  <c r="L58"/>
  <c r="K58"/>
  <c r="J58"/>
  <c r="J57"/>
  <c r="I57"/>
  <c r="H57"/>
  <c r="K57" s="1"/>
  <c r="G57"/>
  <c r="F57"/>
  <c r="E57"/>
  <c r="D57"/>
  <c r="L56"/>
  <c r="K56"/>
  <c r="J56"/>
  <c r="L55"/>
  <c r="J55"/>
  <c r="I55"/>
  <c r="H55"/>
  <c r="K55" s="1"/>
  <c r="G55"/>
  <c r="F55"/>
  <c r="E55"/>
  <c r="D55"/>
  <c r="L54"/>
  <c r="K54"/>
  <c r="J54"/>
  <c r="L53"/>
  <c r="K53"/>
  <c r="J53"/>
  <c r="I52"/>
  <c r="L52" s="1"/>
  <c r="H52"/>
  <c r="K52" s="1"/>
  <c r="G52"/>
  <c r="F52"/>
  <c r="E52"/>
  <c r="D52"/>
  <c r="L47"/>
  <c r="K47"/>
  <c r="J47"/>
  <c r="L46"/>
  <c r="I46"/>
  <c r="H46"/>
  <c r="F46"/>
  <c r="E46"/>
  <c r="D46"/>
  <c r="J46" s="1"/>
  <c r="L51"/>
  <c r="K51"/>
  <c r="J51"/>
  <c r="L50"/>
  <c r="K50"/>
  <c r="J50"/>
  <c r="L49"/>
  <c r="K49"/>
  <c r="J49"/>
  <c r="I48"/>
  <c r="H48"/>
  <c r="G48"/>
  <c r="F48"/>
  <c r="E48"/>
  <c r="D48"/>
  <c r="L45"/>
  <c r="K45"/>
  <c r="J45"/>
  <c r="L44"/>
  <c r="K44"/>
  <c r="J44"/>
  <c r="K46" l="1"/>
  <c r="L57"/>
  <c r="J52"/>
  <c r="L48"/>
  <c r="K48"/>
  <c r="J48"/>
  <c r="L42"/>
  <c r="K42"/>
  <c r="J42"/>
  <c r="L41"/>
  <c r="K41"/>
  <c r="J41"/>
  <c r="L40"/>
  <c r="K40"/>
  <c r="J40"/>
  <c r="L39"/>
  <c r="K39"/>
  <c r="J39"/>
  <c r="L38"/>
  <c r="L34"/>
  <c r="K34"/>
  <c r="J34"/>
  <c r="L33"/>
  <c r="K33"/>
  <c r="J33"/>
  <c r="L32"/>
  <c r="K32"/>
  <c r="J32"/>
  <c r="L30"/>
  <c r="K30"/>
  <c r="J30"/>
  <c r="L29"/>
  <c r="K29"/>
  <c r="J29"/>
  <c r="L28"/>
  <c r="K28"/>
  <c r="J28"/>
  <c r="L27"/>
  <c r="K27"/>
  <c r="J27"/>
  <c r="L26"/>
  <c r="K26"/>
  <c r="J26"/>
  <c r="I25"/>
  <c r="H25"/>
  <c r="K25" s="1"/>
  <c r="G25"/>
  <c r="F25"/>
  <c r="E25"/>
  <c r="L23"/>
  <c r="K23"/>
  <c r="J23"/>
  <c r="L22"/>
  <c r="K22"/>
  <c r="J22"/>
  <c r="L21"/>
  <c r="K21"/>
  <c r="J21"/>
  <c r="K20"/>
  <c r="L19"/>
  <c r="K19"/>
  <c r="J19"/>
  <c r="K18"/>
  <c r="L17"/>
  <c r="K17"/>
  <c r="J17"/>
  <c r="L14"/>
  <c r="K14"/>
  <c r="J14"/>
  <c r="L12"/>
  <c r="K12"/>
  <c r="J12"/>
  <c r="L11"/>
  <c r="K11"/>
  <c r="J11"/>
  <c r="L10"/>
  <c r="K10"/>
  <c r="J10"/>
  <c r="I9"/>
  <c r="H9"/>
  <c r="G9"/>
  <c r="F9"/>
  <c r="E9"/>
  <c r="D9"/>
  <c r="F89" i="2"/>
  <c r="F88" s="1"/>
  <c r="E89"/>
  <c r="D89"/>
  <c r="F107"/>
  <c r="F100" s="1"/>
  <c r="E107"/>
  <c r="E100" s="1"/>
  <c r="D107"/>
  <c r="D100" s="1"/>
  <c r="I83"/>
  <c r="I79" s="1"/>
  <c r="H83"/>
  <c r="G83"/>
  <c r="G79" s="1"/>
  <c r="F83"/>
  <c r="F79" s="1"/>
  <c r="E83"/>
  <c r="E79" s="1"/>
  <c r="D83"/>
  <c r="D79" s="1"/>
  <c r="H69"/>
  <c r="G69"/>
  <c r="E69"/>
  <c r="D69"/>
  <c r="H67"/>
  <c r="G67"/>
  <c r="E67"/>
  <c r="E66" s="1"/>
  <c r="E65" s="1"/>
  <c r="D67"/>
  <c r="D66" s="1"/>
  <c r="D65" s="1"/>
  <c r="H61"/>
  <c r="K61" s="1"/>
  <c r="J61"/>
  <c r="E63"/>
  <c r="E62" s="1"/>
  <c r="E61" s="1"/>
  <c r="D63"/>
  <c r="D62" s="1"/>
  <c r="D61" s="1"/>
  <c r="H56"/>
  <c r="G56"/>
  <c r="E56"/>
  <c r="E55" s="1"/>
  <c r="D56"/>
  <c r="D55" s="1"/>
  <c r="I52"/>
  <c r="F52"/>
  <c r="F48" s="1"/>
  <c r="F47" s="1"/>
  <c r="E52"/>
  <c r="E48" s="1"/>
  <c r="E47" s="1"/>
  <c r="D52"/>
  <c r="D48" s="1"/>
  <c r="D47" s="1"/>
  <c r="I49"/>
  <c r="L49" s="1"/>
  <c r="H49"/>
  <c r="K49" s="1"/>
  <c r="G49"/>
  <c r="J49" s="1"/>
  <c r="F49"/>
  <c r="E49"/>
  <c r="D49"/>
  <c r="H41"/>
  <c r="G41"/>
  <c r="E41"/>
  <c r="D41"/>
  <c r="I36"/>
  <c r="G36"/>
  <c r="F36"/>
  <c r="F33" s="1"/>
  <c r="D36"/>
  <c r="D33" s="1"/>
  <c r="H25"/>
  <c r="G25"/>
  <c r="F25"/>
  <c r="L25" s="1"/>
  <c r="E25"/>
  <c r="E24" s="1"/>
  <c r="D25"/>
  <c r="D24" s="1"/>
  <c r="I19"/>
  <c r="H19"/>
  <c r="H18" s="1"/>
  <c r="G19"/>
  <c r="F19"/>
  <c r="F18" s="1"/>
  <c r="E19"/>
  <c r="E18" s="1"/>
  <c r="D19"/>
  <c r="D18" s="1"/>
  <c r="I13"/>
  <c r="H13"/>
  <c r="F13"/>
  <c r="F12" s="1"/>
  <c r="E12"/>
  <c r="D13"/>
  <c r="D12" s="1"/>
  <c r="K69" l="1"/>
  <c r="J69"/>
  <c r="K79"/>
  <c r="K83"/>
  <c r="H55"/>
  <c r="K55" s="1"/>
  <c r="K56"/>
  <c r="G55"/>
  <c r="J55" s="1"/>
  <c r="J56"/>
  <c r="H48"/>
  <c r="K52"/>
  <c r="K41"/>
  <c r="J41"/>
  <c r="L25" i="3"/>
  <c r="L9"/>
  <c r="K9"/>
  <c r="J9"/>
  <c r="L100" i="2"/>
  <c r="L107"/>
  <c r="H100"/>
  <c r="K100" s="1"/>
  <c r="K107"/>
  <c r="G100"/>
  <c r="J100" s="1"/>
  <c r="J107"/>
  <c r="I88"/>
  <c r="L88" s="1"/>
  <c r="L89"/>
  <c r="K88"/>
  <c r="K89"/>
  <c r="J88"/>
  <c r="J89"/>
  <c r="L79"/>
  <c r="L83"/>
  <c r="J79"/>
  <c r="J83"/>
  <c r="H66"/>
  <c r="K67"/>
  <c r="G66"/>
  <c r="J67"/>
  <c r="I48"/>
  <c r="L52"/>
  <c r="G48"/>
  <c r="J52"/>
  <c r="I33"/>
  <c r="L33" s="1"/>
  <c r="L36"/>
  <c r="G33"/>
  <c r="J33" s="1"/>
  <c r="J36"/>
  <c r="H24"/>
  <c r="K24" s="1"/>
  <c r="K25"/>
  <c r="G24"/>
  <c r="J24" s="1"/>
  <c r="J25"/>
  <c r="I18"/>
  <c r="L18" s="1"/>
  <c r="L19"/>
  <c r="G18"/>
  <c r="J18" s="1"/>
  <c r="J19"/>
  <c r="I12"/>
  <c r="L12" s="1"/>
  <c r="L13"/>
  <c r="H12"/>
  <c r="K12" s="1"/>
  <c r="K13"/>
  <c r="G12"/>
  <c r="J12" s="1"/>
  <c r="J13"/>
  <c r="K31" i="3"/>
  <c r="F31"/>
  <c r="F7" s="1"/>
  <c r="F60" s="1"/>
  <c r="F43"/>
  <c r="L43" s="1"/>
  <c r="H43"/>
  <c r="G43"/>
  <c r="G38"/>
  <c r="I31"/>
  <c r="I18"/>
  <c r="I7" s="1"/>
  <c r="L31" l="1"/>
  <c r="G7"/>
  <c r="G60" s="1"/>
  <c r="H47" i="2"/>
  <c r="K47" s="1"/>
  <c r="K48"/>
  <c r="J31" i="3"/>
  <c r="J25"/>
  <c r="H65" i="2"/>
  <c r="K65" s="1"/>
  <c r="K66"/>
  <c r="G65"/>
  <c r="J65" s="1"/>
  <c r="J66"/>
  <c r="I47"/>
  <c r="L47" s="1"/>
  <c r="L48"/>
  <c r="G47"/>
  <c r="J47" s="1"/>
  <c r="J48"/>
  <c r="J18" i="3"/>
  <c r="J20"/>
  <c r="L18"/>
  <c r="L20"/>
  <c r="H38"/>
  <c r="H7" s="1"/>
  <c r="H60" s="1"/>
  <c r="E43"/>
  <c r="D43"/>
  <c r="D38"/>
  <c r="J38" s="1"/>
  <c r="E38"/>
  <c r="K43" l="1"/>
  <c r="E7"/>
  <c r="J43"/>
  <c r="D7"/>
  <c r="D60" s="1"/>
  <c r="L7"/>
  <c r="I60"/>
  <c r="K38"/>
  <c r="J7" l="1"/>
  <c r="K7"/>
  <c r="E60"/>
</calcChain>
</file>

<file path=xl/sharedStrings.xml><?xml version="1.0" encoding="utf-8"?>
<sst xmlns="http://schemas.openxmlformats.org/spreadsheetml/2006/main" count="752" uniqueCount="410">
  <si>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</si>
  <si>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</si>
  <si>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</si>
  <si>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</si>
  <si>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</si>
  <si>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</si>
  <si>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</si>
  <si>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</si>
  <si>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</si>
  <si>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</si>
  <si>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</si>
  <si>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</si>
  <si>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</si>
  <si>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</si>
  <si>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</si>
  <si>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</si>
  <si>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</si>
  <si>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</si>
  <si>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</si>
  <si>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</si>
  <si>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</si>
  <si>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</si>
  <si>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</si>
  <si>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</si>
  <si>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</si>
  <si>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</si>
  <si>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</si>
  <si>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</si>
  <si>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</si>
  <si>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</si>
  <si>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</si>
  <si>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</si>
  <si>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</si>
  <si>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</si>
  <si>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</si>
  <si>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</si>
  <si>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</si>
  <si>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</si>
  <si>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</si>
  <si>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</si>
  <si>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</si>
  <si>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</si>
  <si>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</si>
  <si>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</si>
  <si>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</si>
  <si>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</si>
  <si>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</si>
  <si>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</si>
  <si>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</si>
  <si>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</si>
  <si>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</si>
  <si>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</si>
  <si>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</si>
  <si>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</si>
  <si>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</si>
  <si>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</si>
  <si>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</si>
  <si>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</si>
  <si>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</si>
  <si>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</si>
  <si>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</si>
  <si>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</si>
  <si>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</si>
  <si>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</si>
  <si>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</si>
  <si>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</si>
  <si>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</si>
  <si>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</si>
  <si>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</si>
  <si>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</si>
  <si>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</si>
  <si>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000 1060604313 0000 110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</si>
  <si>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</si>
  <si>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</si>
  <si>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</si>
  <si>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</si>
  <si>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</si>
  <si>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</si>
  <si>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</si>
  <si>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</si>
  <si>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</si>
  <si>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</si>
  <si>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</si>
  <si>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</si>
  <si>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</si>
  <si>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</si>
  <si>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</si>
  <si>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</si>
  <si>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</si>
  <si>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</si>
  <si>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</si>
  <si>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</si>
  <si>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</si>
  <si>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</si>
  <si>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</si>
  <si>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</si>
  <si>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</si>
  <si>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</si>
  <si>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</si>
  <si>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</si>
  <si>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</si>
  <si>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</si>
  <si>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</si>
  <si>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</si>
  <si>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</si>
  <si>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</si>
  <si>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</si>
  <si>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</si>
  <si>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</si>
  <si>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</si>
  <si>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</si>
  <si>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</si>
  <si>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</si>
  <si>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</si>
  <si>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</si>
  <si>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</si>
  <si>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</si>
  <si>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</si>
  <si>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</si>
  <si>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</si>
  <si>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</si>
  <si>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</si>
  <si>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</si>
  <si>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</si>
  <si>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</si>
  <si>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</si>
  <si>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</si>
  <si>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</si>
  <si>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</si>
  <si>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</si>
  <si>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</t>
  </si>
  <si>
    <t xml:space="preserve"> 000 1160301001 0000 140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</si>
  <si>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</si>
  <si>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</si>
  <si>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</si>
  <si>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</si>
  <si>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</si>
  <si>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</si>
  <si>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</si>
  <si>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</si>
  <si>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</si>
  <si>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</si>
  <si>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</si>
  <si>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</si>
  <si>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</si>
  <si>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</si>
  <si>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</si>
  <si>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</si>
  <si>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</si>
  <si>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</si>
  <si>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</si>
  <si>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</si>
  <si>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</si>
  <si>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</si>
  <si>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000 1170505013 0000 180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</si>
  <si>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</si>
  <si>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</si>
  <si>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</si>
  <si>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</si>
  <si>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</si>
  <si>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</si>
  <si>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</si>
  <si>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</si>
  <si>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</si>
  <si>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</si>
  <si>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городских поселений на выравнивание бюджетной обеспеченности</t>
  </si>
  <si>
    <t xml:space="preserve"> 000 2020100113 0000 151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</si>
  <si>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</si>
  <si>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</si>
  <si>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</si>
  <si>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</si>
  <si>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</si>
  <si>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Субсидии бюджетам на реализацию мероприятий по содействию создания в субъектах Российской Федерации новых мест в общеобразовательных организациях</t>
  </si>
  <si>
    <t xml:space="preserve"> 000 2020228400 0000 151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</si>
  <si>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</si>
  <si>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</si>
  <si>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</si>
  <si>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</si>
  <si>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</si>
  <si>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</si>
  <si>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</si>
  <si>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</si>
  <si>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</si>
  <si>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</si>
  <si>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</si>
  <si>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</si>
  <si>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</si>
  <si>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</si>
  <si>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000 2020301513 0000 151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</si>
  <si>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</si>
  <si>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</si>
  <si>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</si>
  <si>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000 2020302205 0000 151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</si>
  <si>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</si>
  <si>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</si>
  <si>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</si>
  <si>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</si>
  <si>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</si>
  <si>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000 2020302413 0000 151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</si>
  <si>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</si>
  <si>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</si>
  <si>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</si>
  <si>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000 2020312105 0000 151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</si>
  <si>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</si>
  <si>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</si>
  <si>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</si>
  <si>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</si>
  <si>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</si>
  <si>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</si>
  <si>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</si>
  <si>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</si>
  <si>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</si>
  <si>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</si>
  <si>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</si>
  <si>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</si>
  <si>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000 2020402505 0000 151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</si>
  <si>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</si>
  <si>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</si>
  <si>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</si>
  <si>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</si>
  <si>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</si>
  <si>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000 2190500013 0000 151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</si>
  <si>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</si>
  <si>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</si>
  <si>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</si>
  <si>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</si>
  <si>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</si>
  <si>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</si>
  <si>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</si>
  <si>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</si>
  <si>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</si>
  <si>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</si>
  <si>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</si>
  <si>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</si>
  <si>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</si>
  <si>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</si>
  <si>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</si>
  <si>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</si>
  <si>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</si>
  <si>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</si>
  <si>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</si>
  <si>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</si>
  <si>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</si>
  <si>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</si>
  <si>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</si>
  <si>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</si>
  <si>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</si>
  <si>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</si>
  <si>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</si>
  <si>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</si>
  <si>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</si>
  <si>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</si>
  <si>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</si>
  <si>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</si>
  <si>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</si>
  <si>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</si>
  <si>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</si>
  <si>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</si>
  <si>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</si>
  <si>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</si>
  <si>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</si>
  <si>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</si>
  <si>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</si>
  <si>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</si>
  <si>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</si>
  <si>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</si>
  <si>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</si>
  <si>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</si>
  <si>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</si>
  <si>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</si>
  <si>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</si>
  <si>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</si>
  <si>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</si>
  <si>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</si>
  <si>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</si>
  <si>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</si>
  <si>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</si>
  <si>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</si>
  <si>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</si>
  <si>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</si>
  <si>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</si>
  <si>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</si>
  <si>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</si>
  <si>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</si>
  <si>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</si>
  <si>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</si>
  <si>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</si>
  <si>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</si>
  <si>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</si>
  <si>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</si>
  <si>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</si>
  <si>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</si>
  <si>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</si>
  <si>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</si>
  <si>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</si>
  <si>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</si>
  <si>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</si>
  <si>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</si>
  <si>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</si>
  <si>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000 1006 0000000000 000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</si>
  <si>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</si>
  <si>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</si>
  <si>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</si>
  <si>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</si>
  <si>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</si>
  <si>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</si>
  <si>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</si>
  <si>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</si>
  <si>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</si>
  <si>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</si>
  <si>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</si>
  <si>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</si>
  <si>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</si>
  <si>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</si>
  <si>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</si>
  <si>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</si>
  <si>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</si>
  <si>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</si>
  <si>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</si>
  <si>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</si>
  <si>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</si>
  <si>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</si>
  <si>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</si>
  <si>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</si>
  <si>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</si>
  <si>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</si>
  <si>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</si>
  <si>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</si>
  <si>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</si>
  <si>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</si>
  <si>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</si>
  <si>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</si>
  <si>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</si>
  <si>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</si>
  <si>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</si>
  <si>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</si>
  <si>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</si>
  <si>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</si>
  <si>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</si>
  <si>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</si>
  <si>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</si>
  <si>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</si>
  <si>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</si>
  <si>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</si>
  <si>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</si>
  <si>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</si>
  <si>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</si>
  <si>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</si>
  <si>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</si>
  <si>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</si>
  <si>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</si>
  <si>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</si>
  <si>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</si>
  <si>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</si>
  <si>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</si>
  <si>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</si>
  <si>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</si>
  <si>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</si>
  <si>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</si>
  <si>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</si>
  <si>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</si>
  <si>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</si>
  <si>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</si>
  <si>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</si>
  <si>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</si>
  <si>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</si>
  <si>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</si>
  <si>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</si>
  <si>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</si>
  <si>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</si>
  <si>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</si>
  <si>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</si>
  <si>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</si>
  <si>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</si>
  <si>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</si>
  <si>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000 1160601001 0000 140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</si>
  <si>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</si>
  <si>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</si>
  <si>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</si>
  <si>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</si>
  <si>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</si>
  <si>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</si>
  <si>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</si>
  <si>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</si>
  <si>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</si>
  <si>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</si>
  <si>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</si>
  <si>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</si>
  <si>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</si>
  <si>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</si>
  <si>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</si>
  <si>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</si>
  <si>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 xml:space="preserve">  Прочие поступления от денежных взысканий (штрафов) и иных сумм в возмещение ущерба, зачисляемые в бюджеты поселений</t>
  </si>
  <si>
    <t xml:space="preserve"> 000 1169005010 0000 140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</si>
  <si>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</si>
  <si>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</si>
  <si>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000 1170105010 0000 180</t>
  </si>
  <si>
    <t xml:space="preserve"> 000 202015002 0000 151</t>
  </si>
  <si>
    <t xml:space="preserve">  Субсидии бюджетам муниципальных районов на реализацию мероприятий по модернизации объектов коммунальной инфраструктуры</t>
  </si>
  <si>
    <t xml:space="preserve"> 000 2022007705 0000 151</t>
  </si>
  <si>
    <t xml:space="preserve"> 000 2020299910 0000 151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</si>
  <si>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</si>
  <si>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</si>
  <si>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</si>
  <si>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</si>
  <si>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</si>
  <si>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000 105 01002 101 000 110</t>
  </si>
  <si>
    <t>Всего расходов</t>
  </si>
  <si>
    <t xml:space="preserve"> 000 2020499900 0000 151</t>
  </si>
  <si>
    <t xml:space="preserve">СПРАВКА ОБ ИСПОЛНЕНИИ КОНСОЛИДИРОВАННОГО БЮДЖЕТА МАМСКО-ЧУЙСКОГО РАЙОНА ЗА СЕНТЯБРЬ 2017 ГОДА 
</t>
  </si>
</sst>
</file>

<file path=xl/styles.xml><?xml version="1.0" encoding="utf-8"?>
<styleSheet xmlns="http://schemas.openxmlformats.org/spreadsheetml/2006/main">
  <numFmts count="1">
    <numFmt numFmtId="164" formatCode="dd\.mm\.yyyy"/>
  </numFmts>
  <fonts count="18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</cellStyleXfs>
  <cellXfs count="8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9" fontId="14" fillId="0" borderId="21" xfId="47" applyNumberFormat="1" applyFont="1" applyProtection="1">
      <alignment horizontal="center" wrapText="1"/>
    </xf>
    <xf numFmtId="49" fontId="14" fillId="0" borderId="22" xfId="48" applyNumberFormat="1" applyFont="1" applyProtection="1">
      <alignment horizontal="center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0" fontId="14" fillId="0" borderId="26" xfId="55" applyNumberFormat="1" applyFont="1" applyProtection="1">
      <alignment horizontal="left" wrapText="1" indent="2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4" fillId="0" borderId="38" xfId="91" applyNumberFormat="1" applyFont="1" applyProtection="1">
      <alignment horizontal="left" wrapText="1"/>
    </xf>
    <xf numFmtId="0" fontId="14" fillId="0" borderId="40" xfId="93" applyNumberFormat="1" applyFont="1" applyProtection="1">
      <alignment horizontal="left" wrapText="1"/>
    </xf>
    <xf numFmtId="0" fontId="14" fillId="0" borderId="25" xfId="95" applyNumberFormat="1" applyFont="1" applyProtection="1"/>
    <xf numFmtId="0" fontId="14" fillId="0" borderId="38" xfId="97" applyNumberFormat="1" applyFont="1" applyProtection="1">
      <alignment horizontal="left" wrapText="1" indent="1"/>
    </xf>
    <xf numFmtId="49" fontId="14" fillId="0" borderId="27" xfId="98" applyNumberFormat="1" applyFont="1" applyProtection="1">
      <alignment horizontal="center" wrapText="1"/>
    </xf>
    <xf numFmtId="0" fontId="14" fillId="0" borderId="40" xfId="100" applyNumberFormat="1" applyFont="1" applyProtection="1">
      <alignment horizontal="left" wrapText="1" indent="2"/>
    </xf>
    <xf numFmtId="0" fontId="14" fillId="0" borderId="39" xfId="102" applyNumberFormat="1" applyFont="1" applyProtection="1">
      <alignment horizontal="left" wrapText="1" indent="2"/>
    </xf>
    <xf numFmtId="49" fontId="14" fillId="0" borderId="27" xfId="103" applyNumberFormat="1" applyFont="1" applyProtection="1">
      <alignment horizontal="center" shrinkToFit="1"/>
    </xf>
    <xf numFmtId="49" fontId="14" fillId="0" borderId="28" xfId="104" applyNumberFormat="1" applyFont="1" applyProtection="1">
      <alignment horizontal="center" shrinkToFit="1"/>
    </xf>
    <xf numFmtId="0" fontId="14" fillId="0" borderId="26" xfId="55" applyNumberFormat="1" applyFont="1" applyAlignment="1" applyProtection="1">
      <alignment horizontal="center" wrapText="1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89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3"/>
  <sheetViews>
    <sheetView topLeftCell="A112" workbookViewId="0">
      <selection activeCell="H121" sqref="H121"/>
    </sheetView>
  </sheetViews>
  <sheetFormatPr defaultRowHeight="15"/>
  <cols>
    <col min="1" max="1" width="41.5703125" style="1" customWidth="1"/>
    <col min="2" max="2" width="8.140625" style="1" customWidth="1"/>
    <col min="3" max="3" width="26.7109375" style="1" customWidth="1"/>
    <col min="4" max="4" width="17.5703125" style="1" customWidth="1"/>
    <col min="5" max="5" width="17" style="1" customWidth="1"/>
    <col min="6" max="6" width="17.7109375" style="1" customWidth="1"/>
    <col min="7" max="7" width="17" style="1" customWidth="1"/>
    <col min="8" max="8" width="16.85546875" style="1" customWidth="1"/>
    <col min="9" max="12" width="15.42578125" style="1" customWidth="1"/>
    <col min="13" max="13" width="9.7109375" style="1" customWidth="1"/>
    <col min="14" max="16384" width="9.140625" style="1"/>
  </cols>
  <sheetData>
    <row r="1" spans="1:13" ht="17.100000000000001" customHeight="1">
      <c r="A1" s="2"/>
      <c r="B1" s="78" t="s">
        <v>409</v>
      </c>
      <c r="C1" s="78"/>
      <c r="D1" s="78"/>
      <c r="E1" s="78"/>
      <c r="F1" s="78"/>
      <c r="G1" s="3"/>
      <c r="H1" s="3"/>
      <c r="I1" s="3"/>
      <c r="J1" s="3"/>
      <c r="K1" s="3"/>
      <c r="L1" s="3"/>
      <c r="M1" s="3"/>
    </row>
    <row r="2" spans="1:13" ht="17.100000000000001" customHeight="1">
      <c r="A2" s="4"/>
      <c r="B2" s="78"/>
      <c r="C2" s="78"/>
      <c r="D2" s="78"/>
      <c r="E2" s="78"/>
      <c r="F2" s="78"/>
      <c r="G2" s="3"/>
      <c r="H2" s="3"/>
      <c r="I2" s="3"/>
      <c r="J2" s="3"/>
      <c r="K2" s="3"/>
      <c r="L2" s="3"/>
      <c r="M2" s="3"/>
    </row>
    <row r="3" spans="1:13" ht="14.1" customHeight="1">
      <c r="A3" s="6"/>
      <c r="B3" s="78"/>
      <c r="C3" s="78"/>
      <c r="D3" s="78"/>
      <c r="E3" s="78"/>
      <c r="F3" s="78"/>
      <c r="G3" s="3"/>
      <c r="H3" s="3"/>
      <c r="I3" s="3"/>
      <c r="J3" s="3"/>
      <c r="K3" s="3"/>
      <c r="L3" s="3"/>
      <c r="M3" s="3"/>
    </row>
    <row r="4" spans="1:13" ht="12.95" customHeight="1">
      <c r="A4" s="3"/>
      <c r="B4" s="3"/>
      <c r="C4" s="3" t="s">
        <v>364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>
      <c r="A5" s="2"/>
      <c r="B5" s="2"/>
      <c r="C5" s="6"/>
      <c r="D5" s="9"/>
      <c r="E5" s="9"/>
      <c r="F5" s="9"/>
      <c r="G5" s="9"/>
      <c r="H5" s="3"/>
      <c r="I5" s="3"/>
      <c r="J5" s="74"/>
      <c r="K5" s="74"/>
      <c r="L5" s="74"/>
      <c r="M5" s="3"/>
    </row>
    <row r="6" spans="1:13" ht="20.25" customHeight="1">
      <c r="A6" s="79" t="s">
        <v>0</v>
      </c>
      <c r="B6" s="79" t="s">
        <v>1</v>
      </c>
      <c r="C6" s="79" t="s">
        <v>2</v>
      </c>
      <c r="D6" s="81" t="s">
        <v>3</v>
      </c>
      <c r="E6" s="77"/>
      <c r="F6" s="77"/>
      <c r="G6" s="77" t="s">
        <v>362</v>
      </c>
      <c r="H6" s="77"/>
      <c r="I6" s="77"/>
      <c r="J6" s="75" t="s">
        <v>378</v>
      </c>
      <c r="K6" s="75" t="s">
        <v>379</v>
      </c>
      <c r="L6" s="75" t="s">
        <v>380</v>
      </c>
      <c r="M6" s="5"/>
    </row>
    <row r="7" spans="1:13" ht="140.44999999999999" customHeight="1">
      <c r="A7" s="80"/>
      <c r="B7" s="80"/>
      <c r="C7" s="80"/>
      <c r="D7" s="17" t="s">
        <v>363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76"/>
      <c r="K7" s="76"/>
      <c r="L7" s="76"/>
      <c r="M7" s="5"/>
    </row>
    <row r="8" spans="1:13" ht="11.45" customHeight="1" thickBot="1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389</v>
      </c>
      <c r="K8" s="19" t="s">
        <v>390</v>
      </c>
      <c r="L8" s="19" t="s">
        <v>391</v>
      </c>
      <c r="M8" s="5"/>
    </row>
    <row r="9" spans="1:13" ht="21.75" customHeight="1">
      <c r="A9" s="63" t="s">
        <v>18</v>
      </c>
      <c r="B9" s="64" t="s">
        <v>19</v>
      </c>
      <c r="C9" s="65" t="s">
        <v>20</v>
      </c>
      <c r="D9" s="66">
        <v>415664947.19</v>
      </c>
      <c r="E9" s="66">
        <v>385343447.19</v>
      </c>
      <c r="F9" s="66">
        <v>77373000</v>
      </c>
      <c r="G9" s="66">
        <v>292358294.07999998</v>
      </c>
      <c r="H9" s="66">
        <v>267080422.44</v>
      </c>
      <c r="I9" s="66">
        <v>60248279.899999999</v>
      </c>
      <c r="J9" s="66">
        <f>G9/D9*100</f>
        <v>70.335085038181802</v>
      </c>
      <c r="K9" s="66">
        <f>H9/E9*100</f>
        <v>69.309709140664737</v>
      </c>
      <c r="L9" s="66">
        <f>I9/F9*100</f>
        <v>77.867317927442386</v>
      </c>
      <c r="M9" s="7"/>
    </row>
    <row r="10" spans="1:13" ht="22.5" customHeight="1">
      <c r="A10" s="23" t="s">
        <v>22</v>
      </c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7"/>
    </row>
    <row r="11" spans="1:13" ht="15" customHeight="1">
      <c r="A11" s="59" t="s">
        <v>23</v>
      </c>
      <c r="B11" s="60" t="s">
        <v>19</v>
      </c>
      <c r="C11" s="61" t="s">
        <v>24</v>
      </c>
      <c r="D11" s="66">
        <v>50984900</v>
      </c>
      <c r="E11" s="66">
        <v>39934600</v>
      </c>
      <c r="F11" s="66">
        <v>11050300</v>
      </c>
      <c r="G11" s="66">
        <v>35646888.729999997</v>
      </c>
      <c r="H11" s="66">
        <v>26995271.149999999</v>
      </c>
      <c r="I11" s="66">
        <v>8651617.5800000001</v>
      </c>
      <c r="J11" s="66">
        <f t="shared" ref="J11:L43" si="0">G11/D11*100</f>
        <v>69.916561040621829</v>
      </c>
      <c r="K11" s="66">
        <f t="shared" ref="K11:K43" si="1">H11/E11*100</f>
        <v>67.598701752365116</v>
      </c>
      <c r="L11" s="66">
        <f t="shared" ref="L11:L43" si="2">I11/F11*100</f>
        <v>78.293056116123552</v>
      </c>
      <c r="M11" s="7"/>
    </row>
    <row r="12" spans="1:13" ht="15" customHeight="1">
      <c r="A12" s="59" t="s">
        <v>25</v>
      </c>
      <c r="B12" s="60" t="s">
        <v>19</v>
      </c>
      <c r="C12" s="61" t="s">
        <v>26</v>
      </c>
      <c r="D12" s="62">
        <f t="shared" ref="D12:I12" si="3">SUM(D13)</f>
        <v>27248000</v>
      </c>
      <c r="E12" s="62">
        <f t="shared" si="3"/>
        <v>19358000</v>
      </c>
      <c r="F12" s="62">
        <f t="shared" si="3"/>
        <v>7890000</v>
      </c>
      <c r="G12" s="62">
        <f t="shared" si="3"/>
        <v>23216430.080000002</v>
      </c>
      <c r="H12" s="62">
        <f t="shared" si="3"/>
        <v>17571317.440000001</v>
      </c>
      <c r="I12" s="62">
        <f t="shared" si="3"/>
        <v>5645112.6399999997</v>
      </c>
      <c r="J12" s="66">
        <f t="shared" si="0"/>
        <v>85.204162066940697</v>
      </c>
      <c r="K12" s="66">
        <f t="shared" si="1"/>
        <v>90.770314288666185</v>
      </c>
      <c r="L12" s="66">
        <f t="shared" si="2"/>
        <v>71.547688719898602</v>
      </c>
      <c r="M12" s="7"/>
    </row>
    <row r="13" spans="1:13" ht="15" customHeight="1">
      <c r="A13" s="26" t="s">
        <v>27</v>
      </c>
      <c r="B13" s="27" t="s">
        <v>19</v>
      </c>
      <c r="C13" s="28" t="s">
        <v>28</v>
      </c>
      <c r="D13" s="29">
        <f t="shared" ref="D13:I13" si="4">SUM(D14:D17)</f>
        <v>27248000</v>
      </c>
      <c r="E13" s="29">
        <f t="shared" si="4"/>
        <v>19358000</v>
      </c>
      <c r="F13" s="29">
        <f t="shared" si="4"/>
        <v>7890000</v>
      </c>
      <c r="G13" s="29">
        <f t="shared" si="4"/>
        <v>23216430.080000002</v>
      </c>
      <c r="H13" s="29">
        <f t="shared" si="4"/>
        <v>17571317.440000001</v>
      </c>
      <c r="I13" s="29">
        <f t="shared" si="4"/>
        <v>5645112.6399999997</v>
      </c>
      <c r="J13" s="22">
        <f t="shared" si="0"/>
        <v>85.204162066940697</v>
      </c>
      <c r="K13" s="22">
        <f t="shared" si="1"/>
        <v>90.770314288666185</v>
      </c>
      <c r="L13" s="22">
        <f t="shared" si="2"/>
        <v>71.547688719898602</v>
      </c>
      <c r="M13" s="7"/>
    </row>
    <row r="14" spans="1:13" ht="84.75" customHeight="1">
      <c r="A14" s="26" t="s">
        <v>29</v>
      </c>
      <c r="B14" s="27" t="s">
        <v>19</v>
      </c>
      <c r="C14" s="28" t="s">
        <v>30</v>
      </c>
      <c r="D14" s="29">
        <v>27164000</v>
      </c>
      <c r="E14" s="29">
        <v>19283000</v>
      </c>
      <c r="F14" s="29">
        <v>7881000</v>
      </c>
      <c r="G14" s="29">
        <v>23182747.789999999</v>
      </c>
      <c r="H14" s="29">
        <v>17545800.550000001</v>
      </c>
      <c r="I14" s="29">
        <v>5636947.2400000002</v>
      </c>
      <c r="J14" s="22">
        <f t="shared" si="0"/>
        <v>85.343645228979526</v>
      </c>
      <c r="K14" s="22">
        <f t="shared" si="1"/>
        <v>90.991031219208622</v>
      </c>
      <c r="L14" s="22">
        <f t="shared" si="2"/>
        <v>71.525786575307706</v>
      </c>
      <c r="M14" s="7"/>
    </row>
    <row r="15" spans="1:13" ht="126" customHeight="1">
      <c r="A15" s="26" t="s">
        <v>31</v>
      </c>
      <c r="B15" s="27" t="s">
        <v>19</v>
      </c>
      <c r="C15" s="28" t="s">
        <v>32</v>
      </c>
      <c r="D15" s="29">
        <v>21500</v>
      </c>
      <c r="E15" s="29">
        <v>15000</v>
      </c>
      <c r="F15" s="29">
        <v>6500</v>
      </c>
      <c r="G15" s="29">
        <v>-20865.080000000002</v>
      </c>
      <c r="H15" s="29">
        <v>-15806.88</v>
      </c>
      <c r="I15" s="29">
        <v>-5058.2</v>
      </c>
      <c r="J15" s="22">
        <f t="shared" si="0"/>
        <v>-97.046883720930239</v>
      </c>
      <c r="K15" s="22">
        <f t="shared" si="1"/>
        <v>-105.37919999999998</v>
      </c>
      <c r="L15" s="22">
        <f t="shared" si="2"/>
        <v>-77.818461538461534</v>
      </c>
      <c r="M15" s="7"/>
    </row>
    <row r="16" spans="1:13" ht="62.25" customHeight="1">
      <c r="A16" s="26" t="s">
        <v>33</v>
      </c>
      <c r="B16" s="27" t="s">
        <v>19</v>
      </c>
      <c r="C16" s="28" t="s">
        <v>34</v>
      </c>
      <c r="D16" s="29">
        <v>47500</v>
      </c>
      <c r="E16" s="29">
        <v>45000</v>
      </c>
      <c r="F16" s="29">
        <v>2500</v>
      </c>
      <c r="G16" s="29">
        <v>29962.37</v>
      </c>
      <c r="H16" s="29">
        <v>22698.77</v>
      </c>
      <c r="I16" s="29">
        <v>7263.6</v>
      </c>
      <c r="J16" s="22">
        <f t="shared" si="0"/>
        <v>63.078673684210528</v>
      </c>
      <c r="K16" s="22">
        <f t="shared" si="1"/>
        <v>50.441711111111111</v>
      </c>
      <c r="L16" s="22">
        <f t="shared" si="2"/>
        <v>290.54399999999998</v>
      </c>
      <c r="M16" s="7"/>
    </row>
    <row r="17" spans="1:13" ht="89.25" customHeight="1">
      <c r="A17" s="26" t="s">
        <v>35</v>
      </c>
      <c r="B17" s="27" t="s">
        <v>19</v>
      </c>
      <c r="C17" s="28" t="s">
        <v>36</v>
      </c>
      <c r="D17" s="29">
        <v>15000</v>
      </c>
      <c r="E17" s="29">
        <v>15000</v>
      </c>
      <c r="F17" s="29">
        <v>0</v>
      </c>
      <c r="G17" s="29">
        <v>24585</v>
      </c>
      <c r="H17" s="29">
        <v>18625</v>
      </c>
      <c r="I17" s="29">
        <v>5960</v>
      </c>
      <c r="J17" s="22">
        <f t="shared" si="0"/>
        <v>163.9</v>
      </c>
      <c r="K17" s="22">
        <f t="shared" si="1"/>
        <v>124.16666666666667</v>
      </c>
      <c r="L17" s="22" t="e">
        <f t="shared" si="2"/>
        <v>#DIV/0!</v>
      </c>
      <c r="M17" s="7"/>
    </row>
    <row r="18" spans="1:13" ht="48" customHeight="1">
      <c r="A18" s="59" t="s">
        <v>37</v>
      </c>
      <c r="B18" s="60" t="s">
        <v>19</v>
      </c>
      <c r="C18" s="61" t="s">
        <v>38</v>
      </c>
      <c r="D18" s="62">
        <f t="shared" ref="D18:I18" si="5">SUM(D19)</f>
        <v>1454300</v>
      </c>
      <c r="E18" s="62">
        <f t="shared" si="5"/>
        <v>0</v>
      </c>
      <c r="F18" s="62">
        <f t="shared" si="5"/>
        <v>1454300</v>
      </c>
      <c r="G18" s="62">
        <f t="shared" si="5"/>
        <v>1641713.27</v>
      </c>
      <c r="H18" s="62">
        <f t="shared" si="5"/>
        <v>0</v>
      </c>
      <c r="I18" s="62">
        <f t="shared" si="5"/>
        <v>1641713.27</v>
      </c>
      <c r="J18" s="66">
        <f t="shared" si="0"/>
        <v>112.88683696623805</v>
      </c>
      <c r="K18" s="66" t="e">
        <f t="shared" si="1"/>
        <v>#DIV/0!</v>
      </c>
      <c r="L18" s="66">
        <f t="shared" si="2"/>
        <v>112.88683696623805</v>
      </c>
      <c r="M18" s="7"/>
    </row>
    <row r="19" spans="1:13" ht="44.25" customHeight="1">
      <c r="A19" s="26" t="s">
        <v>39</v>
      </c>
      <c r="B19" s="27" t="s">
        <v>19</v>
      </c>
      <c r="C19" s="28" t="s">
        <v>40</v>
      </c>
      <c r="D19" s="29">
        <f t="shared" ref="D19:I19" si="6">SUM(D20:D23)</f>
        <v>1454300</v>
      </c>
      <c r="E19" s="29">
        <f t="shared" si="6"/>
        <v>0</v>
      </c>
      <c r="F19" s="29">
        <f t="shared" si="6"/>
        <v>1454300</v>
      </c>
      <c r="G19" s="29">
        <f t="shared" si="6"/>
        <v>1641713.27</v>
      </c>
      <c r="H19" s="29">
        <f t="shared" si="6"/>
        <v>0</v>
      </c>
      <c r="I19" s="29">
        <f t="shared" si="6"/>
        <v>1641713.27</v>
      </c>
      <c r="J19" s="22">
        <f t="shared" si="0"/>
        <v>112.88683696623805</v>
      </c>
      <c r="K19" s="22" t="e">
        <f t="shared" si="1"/>
        <v>#DIV/0!</v>
      </c>
      <c r="L19" s="22">
        <f t="shared" si="2"/>
        <v>112.88683696623805</v>
      </c>
      <c r="M19" s="7"/>
    </row>
    <row r="20" spans="1:13" ht="76.5" customHeight="1">
      <c r="A20" s="26" t="s">
        <v>41</v>
      </c>
      <c r="B20" s="27" t="s">
        <v>19</v>
      </c>
      <c r="C20" s="28" t="s">
        <v>42</v>
      </c>
      <c r="D20" s="29">
        <v>470500</v>
      </c>
      <c r="E20" s="29" t="s">
        <v>21</v>
      </c>
      <c r="F20" s="29">
        <v>470500</v>
      </c>
      <c r="G20" s="29">
        <v>663843.59</v>
      </c>
      <c r="H20" s="29" t="s">
        <v>21</v>
      </c>
      <c r="I20" s="29">
        <v>663843.59</v>
      </c>
      <c r="J20" s="22">
        <f t="shared" si="0"/>
        <v>141.09321785334748</v>
      </c>
      <c r="K20" s="22" t="e">
        <f t="shared" si="1"/>
        <v>#VALUE!</v>
      </c>
      <c r="L20" s="22">
        <f t="shared" si="2"/>
        <v>141.09321785334748</v>
      </c>
      <c r="M20" s="7"/>
    </row>
    <row r="21" spans="1:13" ht="89.25" customHeight="1">
      <c r="A21" s="26" t="s">
        <v>43</v>
      </c>
      <c r="B21" s="27" t="s">
        <v>19</v>
      </c>
      <c r="C21" s="28" t="s">
        <v>44</v>
      </c>
      <c r="D21" s="29">
        <v>18300</v>
      </c>
      <c r="E21" s="29" t="s">
        <v>21</v>
      </c>
      <c r="F21" s="29">
        <v>18300</v>
      </c>
      <c r="G21" s="29">
        <v>7042.66</v>
      </c>
      <c r="H21" s="29" t="s">
        <v>21</v>
      </c>
      <c r="I21" s="29">
        <v>7042.66</v>
      </c>
      <c r="J21" s="22">
        <f t="shared" si="0"/>
        <v>38.484480874316937</v>
      </c>
      <c r="K21" s="22" t="e">
        <f t="shared" si="1"/>
        <v>#VALUE!</v>
      </c>
      <c r="L21" s="22">
        <f t="shared" si="2"/>
        <v>38.484480874316937</v>
      </c>
      <c r="M21" s="7"/>
    </row>
    <row r="22" spans="1:13" ht="76.5" customHeight="1">
      <c r="A22" s="26" t="s">
        <v>45</v>
      </c>
      <c r="B22" s="27" t="s">
        <v>19</v>
      </c>
      <c r="C22" s="28" t="s">
        <v>46</v>
      </c>
      <c r="D22" s="29">
        <v>987400</v>
      </c>
      <c r="E22" s="29" t="s">
        <v>21</v>
      </c>
      <c r="F22" s="29">
        <v>987400</v>
      </c>
      <c r="G22" s="29">
        <v>1108207.1399999999</v>
      </c>
      <c r="H22" s="29" t="s">
        <v>21</v>
      </c>
      <c r="I22" s="29">
        <v>1108207.1399999999</v>
      </c>
      <c r="J22" s="22">
        <f t="shared" si="0"/>
        <v>112.23487340490175</v>
      </c>
      <c r="K22" s="22" t="e">
        <f t="shared" si="1"/>
        <v>#VALUE!</v>
      </c>
      <c r="L22" s="22">
        <f t="shared" si="2"/>
        <v>112.23487340490175</v>
      </c>
      <c r="M22" s="7"/>
    </row>
    <row r="23" spans="1:13" ht="76.5" customHeight="1">
      <c r="A23" s="26" t="s">
        <v>47</v>
      </c>
      <c r="B23" s="27" t="s">
        <v>19</v>
      </c>
      <c r="C23" s="28" t="s">
        <v>48</v>
      </c>
      <c r="D23" s="29">
        <v>-21900</v>
      </c>
      <c r="E23" s="29" t="s">
        <v>21</v>
      </c>
      <c r="F23" s="29">
        <v>-21900</v>
      </c>
      <c r="G23" s="29">
        <v>-137380.12</v>
      </c>
      <c r="H23" s="29" t="s">
        <v>21</v>
      </c>
      <c r="I23" s="29">
        <v>-137380.12</v>
      </c>
      <c r="J23" s="22">
        <f t="shared" si="0"/>
        <v>627.30648401826488</v>
      </c>
      <c r="K23" s="22" t="e">
        <f t="shared" si="1"/>
        <v>#VALUE!</v>
      </c>
      <c r="L23" s="22">
        <f t="shared" si="2"/>
        <v>627.30648401826488</v>
      </c>
      <c r="M23" s="7"/>
    </row>
    <row r="24" spans="1:13" ht="33.75" customHeight="1">
      <c r="A24" s="59" t="s">
        <v>49</v>
      </c>
      <c r="B24" s="60" t="s">
        <v>19</v>
      </c>
      <c r="C24" s="61" t="s">
        <v>50</v>
      </c>
      <c r="D24" s="62">
        <f>D25+D30</f>
        <v>2802000</v>
      </c>
      <c r="E24" s="62">
        <f>E25+E30</f>
        <v>2802000</v>
      </c>
      <c r="F24" s="62">
        <v>0</v>
      </c>
      <c r="G24" s="62">
        <f>G25+G30</f>
        <v>2049848.01</v>
      </c>
      <c r="H24" s="62">
        <f>H25+H30</f>
        <v>2049848.01</v>
      </c>
      <c r="I24" s="62">
        <v>0</v>
      </c>
      <c r="J24" s="66">
        <f t="shared" si="0"/>
        <v>73.156602783725916</v>
      </c>
      <c r="K24" s="66">
        <f t="shared" si="1"/>
        <v>73.156602783725916</v>
      </c>
      <c r="L24" s="66" t="e">
        <f t="shared" si="2"/>
        <v>#DIV/0!</v>
      </c>
      <c r="M24" s="7"/>
    </row>
    <row r="25" spans="1:13" ht="48" customHeight="1">
      <c r="A25" s="58" t="s">
        <v>372</v>
      </c>
      <c r="B25" s="27" t="s">
        <v>19</v>
      </c>
      <c r="C25" s="28" t="s">
        <v>373</v>
      </c>
      <c r="D25" s="29">
        <f>SUM(D26:D29)</f>
        <v>802000</v>
      </c>
      <c r="E25" s="29">
        <f>SUM(E26:E29)</f>
        <v>802000</v>
      </c>
      <c r="F25" s="29">
        <f>SUM(F26:F29)</f>
        <v>0</v>
      </c>
      <c r="G25" s="29">
        <f>SUM(G26:G29)</f>
        <v>382708.47</v>
      </c>
      <c r="H25" s="29">
        <f>SUM(H26:H29)</f>
        <v>382708.47</v>
      </c>
      <c r="I25" s="29">
        <v>0</v>
      </c>
      <c r="J25" s="22">
        <f t="shared" si="0"/>
        <v>47.719260598503737</v>
      </c>
      <c r="K25" s="22">
        <f t="shared" si="1"/>
        <v>47.719260598503737</v>
      </c>
      <c r="L25" s="22" t="e">
        <f t="shared" si="2"/>
        <v>#DIV/0!</v>
      </c>
      <c r="M25" s="7"/>
    </row>
    <row r="26" spans="1:13" ht="48.75" customHeight="1">
      <c r="A26" s="58" t="s">
        <v>367</v>
      </c>
      <c r="B26" s="27" t="s">
        <v>19</v>
      </c>
      <c r="C26" s="28" t="s">
        <v>368</v>
      </c>
      <c r="D26" s="29">
        <v>528000</v>
      </c>
      <c r="E26" s="29">
        <v>528000</v>
      </c>
      <c r="F26" s="29">
        <v>0</v>
      </c>
      <c r="G26" s="29">
        <v>191144.37</v>
      </c>
      <c r="H26" s="29">
        <v>191144.37</v>
      </c>
      <c r="I26" s="29">
        <v>0</v>
      </c>
      <c r="J26" s="22">
        <f t="shared" si="0"/>
        <v>36.201585227272723</v>
      </c>
      <c r="K26" s="22">
        <f t="shared" si="1"/>
        <v>36.201585227272723</v>
      </c>
      <c r="L26" s="22" t="e">
        <f t="shared" si="2"/>
        <v>#DIV/0!</v>
      </c>
      <c r="M26" s="7"/>
    </row>
    <row r="27" spans="1:13" ht="45" customHeight="1">
      <c r="A27" s="58" t="s">
        <v>369</v>
      </c>
      <c r="B27" s="27" t="s">
        <v>19</v>
      </c>
      <c r="C27" s="28" t="s">
        <v>406</v>
      </c>
      <c r="D27" s="29">
        <v>191000</v>
      </c>
      <c r="E27" s="29">
        <v>191000</v>
      </c>
      <c r="F27" s="29">
        <v>0</v>
      </c>
      <c r="G27" s="29">
        <v>199245.94</v>
      </c>
      <c r="H27" s="29">
        <v>199245.94</v>
      </c>
      <c r="I27" s="29">
        <v>0</v>
      </c>
      <c r="J27" s="22">
        <f t="shared" si="0"/>
        <v>104.31724607329842</v>
      </c>
      <c r="K27" s="22">
        <f t="shared" si="1"/>
        <v>104.31724607329842</v>
      </c>
      <c r="L27" s="22" t="e">
        <f t="shared" si="2"/>
        <v>#DIV/0!</v>
      </c>
      <c r="M27" s="7"/>
    </row>
    <row r="28" spans="1:13" ht="45" customHeight="1">
      <c r="A28" s="58" t="s">
        <v>404</v>
      </c>
      <c r="B28" s="27" t="s">
        <v>19</v>
      </c>
      <c r="C28" s="28" t="s">
        <v>405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2" t="e">
        <f t="shared" si="0"/>
        <v>#DIV/0!</v>
      </c>
      <c r="K28" s="22" t="e">
        <f t="shared" si="0"/>
        <v>#DIV/0!</v>
      </c>
      <c r="L28" s="22" t="e">
        <f t="shared" si="0"/>
        <v>#DIV/0!</v>
      </c>
      <c r="M28" s="7"/>
    </row>
    <row r="29" spans="1:13" ht="45" customHeight="1">
      <c r="A29" s="58" t="s">
        <v>370</v>
      </c>
      <c r="B29" s="27" t="s">
        <v>19</v>
      </c>
      <c r="C29" s="28" t="s">
        <v>371</v>
      </c>
      <c r="D29" s="29">
        <v>83000</v>
      </c>
      <c r="E29" s="29">
        <v>83000</v>
      </c>
      <c r="F29" s="29">
        <v>0</v>
      </c>
      <c r="G29" s="29">
        <v>-7681.84</v>
      </c>
      <c r="H29" s="29">
        <v>-7681.84</v>
      </c>
      <c r="I29" s="29">
        <v>0</v>
      </c>
      <c r="J29" s="22">
        <f t="shared" si="0"/>
        <v>-9.2552289156626522</v>
      </c>
      <c r="K29" s="22">
        <f t="shared" si="1"/>
        <v>-9.2552289156626522</v>
      </c>
      <c r="L29" s="22" t="e">
        <f t="shared" si="2"/>
        <v>#DIV/0!</v>
      </c>
      <c r="M29" s="7"/>
    </row>
    <row r="30" spans="1:13" ht="33.75" customHeight="1">
      <c r="A30" s="26" t="s">
        <v>51</v>
      </c>
      <c r="B30" s="27" t="s">
        <v>19</v>
      </c>
      <c r="C30" s="28" t="s">
        <v>52</v>
      </c>
      <c r="D30" s="29">
        <v>2000000</v>
      </c>
      <c r="E30" s="29">
        <v>2000000</v>
      </c>
      <c r="F30" s="29">
        <v>0</v>
      </c>
      <c r="G30" s="29">
        <v>1667139.54</v>
      </c>
      <c r="H30" s="29">
        <v>1667139.54</v>
      </c>
      <c r="I30" s="29">
        <v>0</v>
      </c>
      <c r="J30" s="22">
        <f t="shared" si="0"/>
        <v>83.356977000000001</v>
      </c>
      <c r="K30" s="22">
        <f t="shared" si="1"/>
        <v>83.356977000000001</v>
      </c>
      <c r="L30" s="22" t="e">
        <f t="shared" si="2"/>
        <v>#DIV/0!</v>
      </c>
      <c r="M30" s="7"/>
    </row>
    <row r="31" spans="1:13" ht="30.75" customHeight="1">
      <c r="A31" s="26" t="s">
        <v>51</v>
      </c>
      <c r="B31" s="27" t="s">
        <v>19</v>
      </c>
      <c r="C31" s="28" t="s">
        <v>53</v>
      </c>
      <c r="D31" s="29">
        <v>2000000</v>
      </c>
      <c r="E31" s="29">
        <v>2000000</v>
      </c>
      <c r="F31" s="29">
        <v>0</v>
      </c>
      <c r="G31" s="29">
        <v>1667139.54</v>
      </c>
      <c r="H31" s="29">
        <v>1667139.54</v>
      </c>
      <c r="I31" s="29">
        <v>0</v>
      </c>
      <c r="J31" s="22">
        <f t="shared" si="0"/>
        <v>83.356977000000001</v>
      </c>
      <c r="K31" s="22">
        <f t="shared" si="1"/>
        <v>83.356977000000001</v>
      </c>
      <c r="L31" s="22" t="e">
        <f t="shared" si="2"/>
        <v>#DIV/0!</v>
      </c>
      <c r="M31" s="7"/>
    </row>
    <row r="32" spans="1:13" ht="57" customHeight="1">
      <c r="A32" s="26" t="s">
        <v>54</v>
      </c>
      <c r="B32" s="27" t="s">
        <v>19</v>
      </c>
      <c r="C32" s="28" t="s">
        <v>55</v>
      </c>
      <c r="D32" s="29" t="s">
        <v>21</v>
      </c>
      <c r="E32" s="29" t="s">
        <v>21</v>
      </c>
      <c r="F32" s="29" t="s">
        <v>21</v>
      </c>
      <c r="G32" s="29">
        <v>-123.59</v>
      </c>
      <c r="H32" s="29">
        <v>-123.59</v>
      </c>
      <c r="I32" s="29" t="s">
        <v>21</v>
      </c>
      <c r="J32" s="22" t="e">
        <f t="shared" si="0"/>
        <v>#VALUE!</v>
      </c>
      <c r="K32" s="22" t="e">
        <f t="shared" si="1"/>
        <v>#VALUE!</v>
      </c>
      <c r="L32" s="22" t="e">
        <f t="shared" si="2"/>
        <v>#VALUE!</v>
      </c>
      <c r="M32" s="7"/>
    </row>
    <row r="33" spans="1:13" ht="15" customHeight="1">
      <c r="A33" s="59" t="s">
        <v>56</v>
      </c>
      <c r="B33" s="60" t="s">
        <v>19</v>
      </c>
      <c r="C33" s="61" t="s">
        <v>57</v>
      </c>
      <c r="D33" s="62">
        <f>D34+D36+D39</f>
        <v>1260000</v>
      </c>
      <c r="E33" s="62"/>
      <c r="F33" s="62">
        <f>F34+F36+F39</f>
        <v>1260000</v>
      </c>
      <c r="G33" s="62">
        <f>G34+G36+G39</f>
        <v>1087047.98</v>
      </c>
      <c r="H33" s="62"/>
      <c r="I33" s="62">
        <f>I34+I36+I39</f>
        <v>1087047.98</v>
      </c>
      <c r="J33" s="66">
        <f t="shared" si="0"/>
        <v>86.273649206349205</v>
      </c>
      <c r="K33" s="66" t="e">
        <f t="shared" si="1"/>
        <v>#DIV/0!</v>
      </c>
      <c r="L33" s="66">
        <f t="shared" si="2"/>
        <v>86.273649206349205</v>
      </c>
      <c r="M33" s="7"/>
    </row>
    <row r="34" spans="1:13" ht="15" customHeight="1">
      <c r="A34" s="26" t="s">
        <v>58</v>
      </c>
      <c r="B34" s="27" t="s">
        <v>19</v>
      </c>
      <c r="C34" s="28" t="s">
        <v>59</v>
      </c>
      <c r="D34" s="29">
        <v>335000</v>
      </c>
      <c r="E34" s="29" t="s">
        <v>21</v>
      </c>
      <c r="F34" s="29">
        <v>335000</v>
      </c>
      <c r="G34" s="29">
        <v>184901.14</v>
      </c>
      <c r="H34" s="29" t="s">
        <v>21</v>
      </c>
      <c r="I34" s="29">
        <v>184901.14</v>
      </c>
      <c r="J34" s="22">
        <f t="shared" si="0"/>
        <v>55.194370149253736</v>
      </c>
      <c r="K34" s="22" t="e">
        <f t="shared" si="1"/>
        <v>#VALUE!</v>
      </c>
      <c r="L34" s="22">
        <f t="shared" si="2"/>
        <v>55.194370149253736</v>
      </c>
      <c r="M34" s="7"/>
    </row>
    <row r="35" spans="1:13" ht="74.25" customHeight="1">
      <c r="A35" s="26" t="s">
        <v>60</v>
      </c>
      <c r="B35" s="27" t="s">
        <v>19</v>
      </c>
      <c r="C35" s="28" t="s">
        <v>61</v>
      </c>
      <c r="D35" s="29">
        <v>335000</v>
      </c>
      <c r="E35" s="29" t="s">
        <v>21</v>
      </c>
      <c r="F35" s="29">
        <v>335000</v>
      </c>
      <c r="G35" s="29">
        <v>184901.14</v>
      </c>
      <c r="H35" s="29" t="s">
        <v>21</v>
      </c>
      <c r="I35" s="29">
        <v>184901.14</v>
      </c>
      <c r="J35" s="22">
        <f t="shared" si="0"/>
        <v>55.194370149253736</v>
      </c>
      <c r="K35" s="22" t="e">
        <f t="shared" si="1"/>
        <v>#VALUE!</v>
      </c>
      <c r="L35" s="22">
        <f t="shared" si="2"/>
        <v>55.194370149253736</v>
      </c>
      <c r="M35" s="7"/>
    </row>
    <row r="36" spans="1:13" ht="15" customHeight="1">
      <c r="A36" s="26" t="s">
        <v>62</v>
      </c>
      <c r="B36" s="27" t="s">
        <v>19</v>
      </c>
      <c r="C36" s="28" t="s">
        <v>63</v>
      </c>
      <c r="D36" s="29">
        <f>D37+D39</f>
        <v>754000</v>
      </c>
      <c r="E36" s="29"/>
      <c r="F36" s="29">
        <f>F37+F39</f>
        <v>754000</v>
      </c>
      <c r="G36" s="29">
        <f>G37+G39</f>
        <v>838343.86</v>
      </c>
      <c r="H36" s="29"/>
      <c r="I36" s="29">
        <f>I37+I39</f>
        <v>838343.86</v>
      </c>
      <c r="J36" s="22">
        <f t="shared" si="0"/>
        <v>111.18618832891246</v>
      </c>
      <c r="K36" s="22" t="e">
        <f t="shared" si="1"/>
        <v>#DIV/0!</v>
      </c>
      <c r="L36" s="22">
        <f t="shared" si="2"/>
        <v>111.18618832891246</v>
      </c>
      <c r="M36" s="7"/>
    </row>
    <row r="37" spans="1:13" ht="15.75" customHeight="1">
      <c r="A37" s="26" t="s">
        <v>64</v>
      </c>
      <c r="B37" s="27" t="s">
        <v>19</v>
      </c>
      <c r="C37" s="28" t="s">
        <v>65</v>
      </c>
      <c r="D37" s="29">
        <v>583000</v>
      </c>
      <c r="E37" s="29" t="s">
        <v>21</v>
      </c>
      <c r="F37" s="29">
        <v>583000</v>
      </c>
      <c r="G37" s="29">
        <v>774540.88</v>
      </c>
      <c r="H37" s="29" t="s">
        <v>21</v>
      </c>
      <c r="I37" s="29">
        <v>774540.88</v>
      </c>
      <c r="J37" s="22">
        <f t="shared" si="0"/>
        <v>132.85435334476844</v>
      </c>
      <c r="K37" s="22" t="e">
        <f t="shared" si="1"/>
        <v>#VALUE!</v>
      </c>
      <c r="L37" s="22">
        <f t="shared" si="2"/>
        <v>132.85435334476844</v>
      </c>
      <c r="M37" s="7"/>
    </row>
    <row r="38" spans="1:13" ht="62.25" customHeight="1">
      <c r="A38" s="26" t="s">
        <v>66</v>
      </c>
      <c r="B38" s="27" t="s">
        <v>19</v>
      </c>
      <c r="C38" s="28" t="s">
        <v>67</v>
      </c>
      <c r="D38" s="29">
        <v>583000</v>
      </c>
      <c r="E38" s="29" t="s">
        <v>21</v>
      </c>
      <c r="F38" s="29">
        <v>583000</v>
      </c>
      <c r="G38" s="29">
        <v>774540.88</v>
      </c>
      <c r="H38" s="29" t="s">
        <v>21</v>
      </c>
      <c r="I38" s="29">
        <v>774540.88</v>
      </c>
      <c r="J38" s="22">
        <f t="shared" si="0"/>
        <v>132.85435334476844</v>
      </c>
      <c r="K38" s="22" t="e">
        <f t="shared" si="1"/>
        <v>#VALUE!</v>
      </c>
      <c r="L38" s="22">
        <f t="shared" si="2"/>
        <v>132.85435334476844</v>
      </c>
      <c r="M38" s="7"/>
    </row>
    <row r="39" spans="1:13" ht="15" customHeight="1">
      <c r="A39" s="26" t="s">
        <v>68</v>
      </c>
      <c r="B39" s="27" t="s">
        <v>19</v>
      </c>
      <c r="C39" s="28" t="s">
        <v>69</v>
      </c>
      <c r="D39" s="29">
        <v>171000</v>
      </c>
      <c r="E39" s="29" t="s">
        <v>21</v>
      </c>
      <c r="F39" s="29">
        <v>171000</v>
      </c>
      <c r="G39" s="29">
        <v>63802.98</v>
      </c>
      <c r="H39" s="29" t="s">
        <v>21</v>
      </c>
      <c r="I39" s="29">
        <v>63802.98</v>
      </c>
      <c r="J39" s="22">
        <f t="shared" si="0"/>
        <v>37.311684210526316</v>
      </c>
      <c r="K39" s="22" t="e">
        <f t="shared" si="1"/>
        <v>#VALUE!</v>
      </c>
      <c r="L39" s="22">
        <f t="shared" si="2"/>
        <v>37.311684210526316</v>
      </c>
      <c r="M39" s="7"/>
    </row>
    <row r="40" spans="1:13" ht="63" customHeight="1">
      <c r="A40" s="26" t="s">
        <v>70</v>
      </c>
      <c r="B40" s="27" t="s">
        <v>19</v>
      </c>
      <c r="C40" s="28" t="s">
        <v>71</v>
      </c>
      <c r="D40" s="29">
        <v>171000</v>
      </c>
      <c r="E40" s="29" t="s">
        <v>21</v>
      </c>
      <c r="F40" s="29">
        <v>171000</v>
      </c>
      <c r="G40" s="29">
        <v>63802.98</v>
      </c>
      <c r="H40" s="29" t="s">
        <v>21</v>
      </c>
      <c r="I40" s="29">
        <v>63802.98</v>
      </c>
      <c r="J40" s="22">
        <f t="shared" si="0"/>
        <v>37.311684210526316</v>
      </c>
      <c r="K40" s="22" t="e">
        <f t="shared" si="1"/>
        <v>#VALUE!</v>
      </c>
      <c r="L40" s="22">
        <f t="shared" si="2"/>
        <v>37.311684210526316</v>
      </c>
      <c r="M40" s="7"/>
    </row>
    <row r="41" spans="1:13" ht="22.5" customHeight="1">
      <c r="A41" s="59" t="s">
        <v>72</v>
      </c>
      <c r="B41" s="60" t="s">
        <v>19</v>
      </c>
      <c r="C41" s="61" t="s">
        <v>73</v>
      </c>
      <c r="D41" s="62">
        <f>D42+D44</f>
        <v>830000</v>
      </c>
      <c r="E41" s="62">
        <f>E42+E44</f>
        <v>830000</v>
      </c>
      <c r="F41" s="62"/>
      <c r="G41" s="62">
        <f>G42+G44</f>
        <v>582165.26</v>
      </c>
      <c r="H41" s="62">
        <f>H42+H44</f>
        <v>582165.26</v>
      </c>
      <c r="I41" s="62" t="s">
        <v>21</v>
      </c>
      <c r="J41" s="66">
        <f t="shared" si="0"/>
        <v>70.140392771084336</v>
      </c>
      <c r="K41" s="66">
        <f t="shared" si="1"/>
        <v>70.140392771084336</v>
      </c>
      <c r="L41" s="66" t="e">
        <f t="shared" si="2"/>
        <v>#VALUE!</v>
      </c>
      <c r="M41" s="7"/>
    </row>
    <row r="42" spans="1:13" ht="44.25" customHeight="1">
      <c r="A42" s="26" t="s">
        <v>74</v>
      </c>
      <c r="B42" s="27" t="s">
        <v>19</v>
      </c>
      <c r="C42" s="28" t="s">
        <v>75</v>
      </c>
      <c r="D42" s="29">
        <v>700000</v>
      </c>
      <c r="E42" s="29">
        <v>700000</v>
      </c>
      <c r="F42" s="29" t="s">
        <v>21</v>
      </c>
      <c r="G42" s="29">
        <v>322165.26</v>
      </c>
      <c r="H42" s="29">
        <v>322165.26</v>
      </c>
      <c r="I42" s="29" t="s">
        <v>21</v>
      </c>
      <c r="J42" s="22">
        <f t="shared" si="0"/>
        <v>46.023608571428568</v>
      </c>
      <c r="K42" s="22">
        <f t="shared" si="1"/>
        <v>46.023608571428568</v>
      </c>
      <c r="L42" s="22" t="e">
        <f t="shared" si="2"/>
        <v>#VALUE!</v>
      </c>
      <c r="M42" s="7"/>
    </row>
    <row r="43" spans="1:13" ht="78" customHeight="1">
      <c r="A43" s="26" t="s">
        <v>76</v>
      </c>
      <c r="B43" s="27" t="s">
        <v>19</v>
      </c>
      <c r="C43" s="28" t="s">
        <v>77</v>
      </c>
      <c r="D43" s="29">
        <v>700000</v>
      </c>
      <c r="E43" s="29">
        <v>700000</v>
      </c>
      <c r="F43" s="29" t="s">
        <v>21</v>
      </c>
      <c r="G43" s="29">
        <v>322165.26</v>
      </c>
      <c r="H43" s="29">
        <v>322165.26</v>
      </c>
      <c r="I43" s="29" t="s">
        <v>21</v>
      </c>
      <c r="J43" s="22">
        <f t="shared" si="0"/>
        <v>46.023608571428568</v>
      </c>
      <c r="K43" s="22">
        <f t="shared" si="1"/>
        <v>46.023608571428568</v>
      </c>
      <c r="L43" s="22" t="e">
        <f t="shared" si="2"/>
        <v>#VALUE!</v>
      </c>
      <c r="M43" s="7"/>
    </row>
    <row r="44" spans="1:13" ht="62.25" customHeight="1">
      <c r="A44" s="26" t="s">
        <v>78</v>
      </c>
      <c r="B44" s="27" t="s">
        <v>19</v>
      </c>
      <c r="C44" s="28" t="s">
        <v>79</v>
      </c>
      <c r="D44" s="29">
        <v>130000</v>
      </c>
      <c r="E44" s="29">
        <v>130000</v>
      </c>
      <c r="F44" s="29" t="s">
        <v>21</v>
      </c>
      <c r="G44" s="29">
        <v>260000</v>
      </c>
      <c r="H44" s="29">
        <v>260000</v>
      </c>
      <c r="I44" s="29" t="s">
        <v>21</v>
      </c>
      <c r="J44" s="22">
        <f t="shared" ref="J44:J73" si="7">G44/D44*100</f>
        <v>200</v>
      </c>
      <c r="K44" s="22">
        <f t="shared" ref="K44:K73" si="8">H44/E44*100</f>
        <v>200</v>
      </c>
      <c r="L44" s="22" t="e">
        <f t="shared" ref="L44:L73" si="9">I44/F44*100</f>
        <v>#VALUE!</v>
      </c>
      <c r="M44" s="7"/>
    </row>
    <row r="45" spans="1:13" ht="63.75" customHeight="1">
      <c r="A45" s="26" t="s">
        <v>80</v>
      </c>
      <c r="B45" s="27" t="s">
        <v>19</v>
      </c>
      <c r="C45" s="28" t="s">
        <v>81</v>
      </c>
      <c r="D45" s="29">
        <v>130000</v>
      </c>
      <c r="E45" s="29">
        <v>130000</v>
      </c>
      <c r="F45" s="29" t="s">
        <v>21</v>
      </c>
      <c r="G45" s="29">
        <v>260000</v>
      </c>
      <c r="H45" s="29">
        <v>260000</v>
      </c>
      <c r="I45" s="29" t="s">
        <v>21</v>
      </c>
      <c r="J45" s="22">
        <f t="shared" si="7"/>
        <v>200</v>
      </c>
      <c r="K45" s="22">
        <f t="shared" si="8"/>
        <v>200</v>
      </c>
      <c r="L45" s="22" t="e">
        <f t="shared" si="9"/>
        <v>#VALUE!</v>
      </c>
      <c r="M45" s="7"/>
    </row>
    <row r="46" spans="1:13" ht="76.5" customHeight="1">
      <c r="A46" s="26" t="s">
        <v>82</v>
      </c>
      <c r="B46" s="27" t="s">
        <v>19</v>
      </c>
      <c r="C46" s="28" t="s">
        <v>83</v>
      </c>
      <c r="D46" s="29">
        <v>130000</v>
      </c>
      <c r="E46" s="29">
        <v>130000</v>
      </c>
      <c r="F46" s="29" t="s">
        <v>21</v>
      </c>
      <c r="G46" s="29">
        <v>260000</v>
      </c>
      <c r="H46" s="29">
        <v>260000</v>
      </c>
      <c r="I46" s="29" t="s">
        <v>21</v>
      </c>
      <c r="J46" s="22">
        <f t="shared" si="7"/>
        <v>200</v>
      </c>
      <c r="K46" s="22">
        <f t="shared" si="8"/>
        <v>200</v>
      </c>
      <c r="L46" s="22" t="e">
        <f t="shared" si="9"/>
        <v>#VALUE!</v>
      </c>
      <c r="M46" s="7"/>
    </row>
    <row r="47" spans="1:13" ht="69.75" customHeight="1">
      <c r="A47" s="59" t="s">
        <v>84</v>
      </c>
      <c r="B47" s="60" t="s">
        <v>19</v>
      </c>
      <c r="C47" s="61" t="s">
        <v>85</v>
      </c>
      <c r="D47" s="62">
        <f t="shared" ref="D47:I47" si="10">D48</f>
        <v>4349200</v>
      </c>
      <c r="E47" s="62">
        <f t="shared" si="10"/>
        <v>4060200</v>
      </c>
      <c r="F47" s="62">
        <f t="shared" si="10"/>
        <v>289000</v>
      </c>
      <c r="G47" s="62">
        <f t="shared" si="10"/>
        <v>754478.23</v>
      </c>
      <c r="H47" s="62">
        <f t="shared" si="10"/>
        <v>516544.3</v>
      </c>
      <c r="I47" s="62">
        <f t="shared" si="10"/>
        <v>237933.93</v>
      </c>
      <c r="J47" s="66">
        <f t="shared" si="7"/>
        <v>17.347517474478064</v>
      </c>
      <c r="K47" s="66">
        <f t="shared" si="8"/>
        <v>12.722139303482589</v>
      </c>
      <c r="L47" s="66">
        <f t="shared" si="9"/>
        <v>82.330079584775078</v>
      </c>
      <c r="M47" s="7"/>
    </row>
    <row r="48" spans="1:13" ht="89.25" customHeight="1">
      <c r="A48" s="26" t="s">
        <v>86</v>
      </c>
      <c r="B48" s="27" t="s">
        <v>19</v>
      </c>
      <c r="C48" s="28" t="s">
        <v>87</v>
      </c>
      <c r="D48" s="29">
        <f t="shared" ref="D48:I48" si="11">D52</f>
        <v>4349200</v>
      </c>
      <c r="E48" s="29">
        <f t="shared" si="11"/>
        <v>4060200</v>
      </c>
      <c r="F48" s="29">
        <f t="shared" si="11"/>
        <v>289000</v>
      </c>
      <c r="G48" s="29">
        <f t="shared" si="11"/>
        <v>754478.23</v>
      </c>
      <c r="H48" s="29">
        <f t="shared" si="11"/>
        <v>516544.3</v>
      </c>
      <c r="I48" s="29">
        <f t="shared" si="11"/>
        <v>237933.93</v>
      </c>
      <c r="J48" s="22">
        <f t="shared" si="7"/>
        <v>17.347517474478064</v>
      </c>
      <c r="K48" s="22">
        <f t="shared" si="8"/>
        <v>12.722139303482589</v>
      </c>
      <c r="L48" s="22">
        <f t="shared" si="9"/>
        <v>82.330079584775078</v>
      </c>
      <c r="M48" s="7"/>
    </row>
    <row r="49" spans="1:13" ht="63.75" customHeight="1">
      <c r="A49" s="26" t="s">
        <v>88</v>
      </c>
      <c r="B49" s="27" t="s">
        <v>19</v>
      </c>
      <c r="C49" s="28" t="s">
        <v>89</v>
      </c>
      <c r="D49" s="29">
        <f t="shared" ref="D49:I49" si="12">SUM(D50:D51)</f>
        <v>606500</v>
      </c>
      <c r="E49" s="29">
        <f t="shared" si="12"/>
        <v>504500</v>
      </c>
      <c r="F49" s="29">
        <f t="shared" si="12"/>
        <v>102000</v>
      </c>
      <c r="G49" s="29">
        <f t="shared" si="12"/>
        <v>113809.51000000001</v>
      </c>
      <c r="H49" s="29">
        <f t="shared" si="12"/>
        <v>94269.759999999995</v>
      </c>
      <c r="I49" s="29">
        <f t="shared" si="12"/>
        <v>19539.75</v>
      </c>
      <c r="J49" s="22">
        <f t="shared" si="7"/>
        <v>18.764964550700743</v>
      </c>
      <c r="K49" s="22">
        <f t="shared" si="8"/>
        <v>18.685779980178392</v>
      </c>
      <c r="L49" s="22">
        <f t="shared" si="9"/>
        <v>19.156617647058823</v>
      </c>
      <c r="M49" s="7"/>
    </row>
    <row r="50" spans="1:13" ht="89.25" customHeight="1">
      <c r="A50" s="26" t="s">
        <v>90</v>
      </c>
      <c r="B50" s="27" t="s">
        <v>19</v>
      </c>
      <c r="C50" s="28" t="s">
        <v>91</v>
      </c>
      <c r="D50" s="29">
        <v>318500</v>
      </c>
      <c r="E50" s="29">
        <v>318500</v>
      </c>
      <c r="F50" s="29" t="s">
        <v>21</v>
      </c>
      <c r="G50" s="29">
        <v>74730</v>
      </c>
      <c r="H50" s="29">
        <v>74730</v>
      </c>
      <c r="I50" s="29" t="s">
        <v>21</v>
      </c>
      <c r="J50" s="22">
        <f t="shared" si="7"/>
        <v>23.463108320251177</v>
      </c>
      <c r="K50" s="22">
        <f t="shared" si="8"/>
        <v>23.463108320251177</v>
      </c>
      <c r="L50" s="22" t="e">
        <f t="shared" si="9"/>
        <v>#VALUE!</v>
      </c>
      <c r="M50" s="7"/>
    </row>
    <row r="51" spans="1:13" ht="89.25" customHeight="1">
      <c r="A51" s="26" t="s">
        <v>92</v>
      </c>
      <c r="B51" s="27" t="s">
        <v>19</v>
      </c>
      <c r="C51" s="28" t="s">
        <v>93</v>
      </c>
      <c r="D51" s="29">
        <v>288000</v>
      </c>
      <c r="E51" s="29">
        <v>186000</v>
      </c>
      <c r="F51" s="29">
        <v>102000</v>
      </c>
      <c r="G51" s="29">
        <v>39079.51</v>
      </c>
      <c r="H51" s="29">
        <v>19539.759999999998</v>
      </c>
      <c r="I51" s="29">
        <v>19539.75</v>
      </c>
      <c r="J51" s="22">
        <f t="shared" si="7"/>
        <v>13.569274305555556</v>
      </c>
      <c r="K51" s="22">
        <f t="shared" si="8"/>
        <v>10.505247311827956</v>
      </c>
      <c r="L51" s="22">
        <f t="shared" si="9"/>
        <v>19.156617647058823</v>
      </c>
      <c r="M51" s="7"/>
    </row>
    <row r="52" spans="1:13" ht="89.25" customHeight="1">
      <c r="A52" s="26" t="s">
        <v>94</v>
      </c>
      <c r="B52" s="27" t="s">
        <v>19</v>
      </c>
      <c r="C52" s="28" t="s">
        <v>95</v>
      </c>
      <c r="D52" s="29">
        <f t="shared" ref="D52:I52" si="13">SUM(D53:D54)</f>
        <v>4349200</v>
      </c>
      <c r="E52" s="29">
        <f t="shared" si="13"/>
        <v>4060200</v>
      </c>
      <c r="F52" s="29">
        <f t="shared" si="13"/>
        <v>289000</v>
      </c>
      <c r="G52" s="29">
        <f t="shared" si="13"/>
        <v>754478.23</v>
      </c>
      <c r="H52" s="29">
        <f t="shared" si="13"/>
        <v>516544.3</v>
      </c>
      <c r="I52" s="29">
        <f t="shared" si="13"/>
        <v>237933.93</v>
      </c>
      <c r="J52" s="22">
        <f t="shared" si="7"/>
        <v>17.347517474478064</v>
      </c>
      <c r="K52" s="22">
        <f t="shared" si="8"/>
        <v>12.722139303482589</v>
      </c>
      <c r="L52" s="22">
        <f t="shared" si="9"/>
        <v>82.330079584775078</v>
      </c>
      <c r="M52" s="7"/>
    </row>
    <row r="53" spans="1:13" ht="76.5" customHeight="1">
      <c r="A53" s="26" t="s">
        <v>96</v>
      </c>
      <c r="B53" s="27" t="s">
        <v>19</v>
      </c>
      <c r="C53" s="28" t="s">
        <v>97</v>
      </c>
      <c r="D53" s="29">
        <v>4060200</v>
      </c>
      <c r="E53" s="29">
        <v>4060200</v>
      </c>
      <c r="F53" s="29" t="s">
        <v>21</v>
      </c>
      <c r="G53" s="29">
        <v>516544.3</v>
      </c>
      <c r="H53" s="29">
        <v>516544.3</v>
      </c>
      <c r="I53" s="29" t="s">
        <v>21</v>
      </c>
      <c r="J53" s="22">
        <f t="shared" si="7"/>
        <v>12.722139303482589</v>
      </c>
      <c r="K53" s="22">
        <f t="shared" si="8"/>
        <v>12.722139303482589</v>
      </c>
      <c r="L53" s="22" t="e">
        <f t="shared" si="9"/>
        <v>#VALUE!</v>
      </c>
      <c r="M53" s="7"/>
    </row>
    <row r="54" spans="1:13" ht="76.5" customHeight="1">
      <c r="A54" s="26" t="s">
        <v>98</v>
      </c>
      <c r="B54" s="27" t="s">
        <v>19</v>
      </c>
      <c r="C54" s="28" t="s">
        <v>99</v>
      </c>
      <c r="D54" s="29">
        <v>289000</v>
      </c>
      <c r="E54" s="29" t="s">
        <v>21</v>
      </c>
      <c r="F54" s="29">
        <v>289000</v>
      </c>
      <c r="G54" s="29">
        <v>237933.93</v>
      </c>
      <c r="H54" s="29" t="s">
        <v>21</v>
      </c>
      <c r="I54" s="29">
        <v>237933.93</v>
      </c>
      <c r="J54" s="22">
        <f t="shared" si="7"/>
        <v>82.330079584775078</v>
      </c>
      <c r="K54" s="22" t="e">
        <f t="shared" si="8"/>
        <v>#VALUE!</v>
      </c>
      <c r="L54" s="22">
        <f t="shared" si="9"/>
        <v>82.330079584775078</v>
      </c>
      <c r="M54" s="7"/>
    </row>
    <row r="55" spans="1:13" ht="25.5" customHeight="1">
      <c r="A55" s="59" t="s">
        <v>100</v>
      </c>
      <c r="B55" s="60" t="s">
        <v>19</v>
      </c>
      <c r="C55" s="61" t="s">
        <v>101</v>
      </c>
      <c r="D55" s="62">
        <f>D56</f>
        <v>100100</v>
      </c>
      <c r="E55" s="62">
        <f>E56</f>
        <v>100100</v>
      </c>
      <c r="F55" s="62"/>
      <c r="G55" s="62">
        <f>G56</f>
        <v>99001.08</v>
      </c>
      <c r="H55" s="62">
        <f>H56</f>
        <v>99001.08</v>
      </c>
      <c r="I55" s="62" t="s">
        <v>21</v>
      </c>
      <c r="J55" s="66">
        <f t="shared" si="7"/>
        <v>98.902177822177833</v>
      </c>
      <c r="K55" s="66">
        <f t="shared" si="8"/>
        <v>98.902177822177833</v>
      </c>
      <c r="L55" s="66" t="e">
        <f t="shared" si="9"/>
        <v>#VALUE!</v>
      </c>
      <c r="M55" s="7"/>
    </row>
    <row r="56" spans="1:13" ht="25.5" customHeight="1">
      <c r="A56" s="26" t="s">
        <v>102</v>
      </c>
      <c r="B56" s="27" t="s">
        <v>19</v>
      </c>
      <c r="C56" s="28" t="s">
        <v>103</v>
      </c>
      <c r="D56" s="29">
        <f>SUM(D57:D60)</f>
        <v>100100</v>
      </c>
      <c r="E56" s="29">
        <f>SUM(E57:E60)</f>
        <v>100100</v>
      </c>
      <c r="F56" s="29"/>
      <c r="G56" s="29">
        <f>SUM(G57:G60)</f>
        <v>99001.08</v>
      </c>
      <c r="H56" s="29">
        <f>SUM(H57:H60)</f>
        <v>99001.08</v>
      </c>
      <c r="I56" s="29" t="s">
        <v>21</v>
      </c>
      <c r="J56" s="22">
        <f t="shared" si="7"/>
        <v>98.902177822177833</v>
      </c>
      <c r="K56" s="22">
        <f t="shared" si="8"/>
        <v>98.902177822177833</v>
      </c>
      <c r="L56" s="22" t="e">
        <f t="shared" si="9"/>
        <v>#VALUE!</v>
      </c>
      <c r="M56" s="7"/>
    </row>
    <row r="57" spans="1:13" ht="25.5" customHeight="1">
      <c r="A57" s="26" t="s">
        <v>104</v>
      </c>
      <c r="B57" s="27" t="s">
        <v>19</v>
      </c>
      <c r="C57" s="28" t="s">
        <v>105</v>
      </c>
      <c r="D57" s="29">
        <v>80700</v>
      </c>
      <c r="E57" s="29">
        <v>80700</v>
      </c>
      <c r="F57" s="29" t="s">
        <v>21</v>
      </c>
      <c r="G57" s="29">
        <v>78102.02</v>
      </c>
      <c r="H57" s="29">
        <v>78102.02</v>
      </c>
      <c r="I57" s="29" t="s">
        <v>21</v>
      </c>
      <c r="J57" s="22">
        <f t="shared" si="7"/>
        <v>96.780693928128883</v>
      </c>
      <c r="K57" s="22">
        <f t="shared" si="8"/>
        <v>96.780693928128883</v>
      </c>
      <c r="L57" s="22" t="e">
        <f t="shared" si="9"/>
        <v>#VALUE!</v>
      </c>
      <c r="M57" s="7"/>
    </row>
    <row r="58" spans="1:13" ht="25.5" customHeight="1">
      <c r="A58" s="26" t="s">
        <v>106</v>
      </c>
      <c r="B58" s="27" t="s">
        <v>19</v>
      </c>
      <c r="C58" s="28" t="s">
        <v>107</v>
      </c>
      <c r="D58" s="29">
        <v>1500</v>
      </c>
      <c r="E58" s="29">
        <v>1500</v>
      </c>
      <c r="F58" s="29" t="s">
        <v>21</v>
      </c>
      <c r="G58" s="29">
        <v>5262.16</v>
      </c>
      <c r="H58" s="29">
        <v>5262.16</v>
      </c>
      <c r="I58" s="29" t="s">
        <v>21</v>
      </c>
      <c r="J58" s="22">
        <f t="shared" si="7"/>
        <v>350.81066666666663</v>
      </c>
      <c r="K58" s="22">
        <f t="shared" si="8"/>
        <v>350.81066666666663</v>
      </c>
      <c r="L58" s="22" t="e">
        <f t="shared" si="9"/>
        <v>#VALUE!</v>
      </c>
      <c r="M58" s="7"/>
    </row>
    <row r="59" spans="1:13" ht="25.5" customHeight="1">
      <c r="A59" s="26" t="s">
        <v>108</v>
      </c>
      <c r="B59" s="27" t="s">
        <v>19</v>
      </c>
      <c r="C59" s="28" t="s">
        <v>109</v>
      </c>
      <c r="D59" s="29">
        <v>900</v>
      </c>
      <c r="E59" s="29">
        <v>900</v>
      </c>
      <c r="F59" s="29" t="s">
        <v>21</v>
      </c>
      <c r="G59" s="29">
        <v>1493.75</v>
      </c>
      <c r="H59" s="29">
        <v>1493.75</v>
      </c>
      <c r="I59" s="29" t="s">
        <v>21</v>
      </c>
      <c r="J59" s="22">
        <f t="shared" si="7"/>
        <v>165.97222222222223</v>
      </c>
      <c r="K59" s="22">
        <f t="shared" si="8"/>
        <v>165.97222222222223</v>
      </c>
      <c r="L59" s="22" t="e">
        <f t="shared" si="9"/>
        <v>#VALUE!</v>
      </c>
      <c r="M59" s="7"/>
    </row>
    <row r="60" spans="1:13" ht="25.5" customHeight="1">
      <c r="A60" s="26" t="s">
        <v>110</v>
      </c>
      <c r="B60" s="27" t="s">
        <v>19</v>
      </c>
      <c r="C60" s="28" t="s">
        <v>111</v>
      </c>
      <c r="D60" s="29">
        <v>17000</v>
      </c>
      <c r="E60" s="29">
        <v>17000</v>
      </c>
      <c r="F60" s="29" t="s">
        <v>21</v>
      </c>
      <c r="G60" s="29">
        <v>14143.15</v>
      </c>
      <c r="H60" s="29">
        <v>14143.15</v>
      </c>
      <c r="I60" s="29" t="s">
        <v>21</v>
      </c>
      <c r="J60" s="22">
        <f t="shared" si="7"/>
        <v>83.194999999999993</v>
      </c>
      <c r="K60" s="22">
        <f t="shared" si="8"/>
        <v>83.194999999999993</v>
      </c>
      <c r="L60" s="22" t="e">
        <f t="shared" si="9"/>
        <v>#VALUE!</v>
      </c>
      <c r="M60" s="7"/>
    </row>
    <row r="61" spans="1:13" ht="25.5" customHeight="1">
      <c r="A61" s="59" t="s">
        <v>112</v>
      </c>
      <c r="B61" s="60" t="s">
        <v>19</v>
      </c>
      <c r="C61" s="61" t="s">
        <v>113</v>
      </c>
      <c r="D61" s="62">
        <f t="shared" ref="D61:E63" si="14">D62</f>
        <v>6742800</v>
      </c>
      <c r="E61" s="62">
        <f t="shared" si="14"/>
        <v>6742800</v>
      </c>
      <c r="F61" s="62"/>
      <c r="G61" s="62">
        <f t="shared" ref="G61:H61" si="15">G62</f>
        <v>4588891.07</v>
      </c>
      <c r="H61" s="62">
        <f t="shared" si="15"/>
        <v>4588891.07</v>
      </c>
      <c r="I61" s="62" t="s">
        <v>21</v>
      </c>
      <c r="J61" s="66">
        <f t="shared" si="7"/>
        <v>68.05616464970042</v>
      </c>
      <c r="K61" s="66">
        <f t="shared" si="8"/>
        <v>68.05616464970042</v>
      </c>
      <c r="L61" s="66" t="e">
        <f t="shared" si="9"/>
        <v>#VALUE!</v>
      </c>
      <c r="M61" s="7"/>
    </row>
    <row r="62" spans="1:13" ht="15" customHeight="1">
      <c r="A62" s="26" t="s">
        <v>114</v>
      </c>
      <c r="B62" s="27" t="s">
        <v>19</v>
      </c>
      <c r="C62" s="28" t="s">
        <v>115</v>
      </c>
      <c r="D62" s="29">
        <f t="shared" si="14"/>
        <v>6742800</v>
      </c>
      <c r="E62" s="29">
        <f t="shared" si="14"/>
        <v>6742800</v>
      </c>
      <c r="F62" s="29"/>
      <c r="G62" s="29">
        <v>4588891.07</v>
      </c>
      <c r="H62" s="29">
        <v>4588891.07</v>
      </c>
      <c r="I62" s="29" t="s">
        <v>21</v>
      </c>
      <c r="J62" s="22">
        <f t="shared" si="7"/>
        <v>68.05616464970042</v>
      </c>
      <c r="K62" s="22">
        <f t="shared" si="8"/>
        <v>68.05616464970042</v>
      </c>
      <c r="L62" s="22" t="e">
        <f t="shared" si="9"/>
        <v>#VALUE!</v>
      </c>
      <c r="M62" s="7"/>
    </row>
    <row r="63" spans="1:13" ht="15" customHeight="1">
      <c r="A63" s="26" t="s">
        <v>116</v>
      </c>
      <c r="B63" s="27" t="s">
        <v>19</v>
      </c>
      <c r="C63" s="28" t="s">
        <v>117</v>
      </c>
      <c r="D63" s="29">
        <f t="shared" si="14"/>
        <v>6742800</v>
      </c>
      <c r="E63" s="29">
        <f t="shared" si="14"/>
        <v>6742800</v>
      </c>
      <c r="F63" s="29"/>
      <c r="G63" s="29">
        <v>4588891.07</v>
      </c>
      <c r="H63" s="29">
        <v>4588891.07</v>
      </c>
      <c r="I63" s="29" t="s">
        <v>21</v>
      </c>
      <c r="J63" s="22">
        <f t="shared" si="7"/>
        <v>68.05616464970042</v>
      </c>
      <c r="K63" s="22">
        <f t="shared" si="8"/>
        <v>68.05616464970042</v>
      </c>
      <c r="L63" s="22" t="e">
        <f t="shared" si="9"/>
        <v>#VALUE!</v>
      </c>
      <c r="M63" s="7"/>
    </row>
    <row r="64" spans="1:13" ht="38.25" customHeight="1">
      <c r="A64" s="26" t="s">
        <v>118</v>
      </c>
      <c r="B64" s="27" t="s">
        <v>19</v>
      </c>
      <c r="C64" s="28" t="s">
        <v>119</v>
      </c>
      <c r="D64" s="29">
        <v>6742800</v>
      </c>
      <c r="E64" s="29">
        <v>6742800</v>
      </c>
      <c r="F64" s="29"/>
      <c r="G64" s="29">
        <v>4588891.07</v>
      </c>
      <c r="H64" s="29">
        <v>4588891.07</v>
      </c>
      <c r="I64" s="29" t="s">
        <v>21</v>
      </c>
      <c r="J64" s="22">
        <f t="shared" si="7"/>
        <v>68.05616464970042</v>
      </c>
      <c r="K64" s="22">
        <f t="shared" si="8"/>
        <v>68.05616464970042</v>
      </c>
      <c r="L64" s="22" t="e">
        <f t="shared" si="9"/>
        <v>#VALUE!</v>
      </c>
      <c r="M64" s="7"/>
    </row>
    <row r="65" spans="1:13" ht="46.5" customHeight="1">
      <c r="A65" s="59" t="s">
        <v>120</v>
      </c>
      <c r="B65" s="60" t="s">
        <v>19</v>
      </c>
      <c r="C65" s="61" t="s">
        <v>121</v>
      </c>
      <c r="D65" s="62">
        <f t="shared" ref="D65:E67" si="16">D66</f>
        <v>4000000</v>
      </c>
      <c r="E65" s="62">
        <f t="shared" si="16"/>
        <v>4000000</v>
      </c>
      <c r="F65" s="62"/>
      <c r="G65" s="62">
        <f t="shared" ref="G65:H67" si="17">G66</f>
        <v>22500</v>
      </c>
      <c r="H65" s="62">
        <f t="shared" si="17"/>
        <v>22500</v>
      </c>
      <c r="I65" s="62" t="s">
        <v>21</v>
      </c>
      <c r="J65" s="66">
        <f t="shared" si="7"/>
        <v>0.5625</v>
      </c>
      <c r="K65" s="66">
        <f t="shared" si="8"/>
        <v>0.5625</v>
      </c>
      <c r="L65" s="66" t="e">
        <f t="shared" si="9"/>
        <v>#VALUE!</v>
      </c>
      <c r="M65" s="7"/>
    </row>
    <row r="66" spans="1:13" ht="76.5" customHeight="1">
      <c r="A66" s="26" t="s">
        <v>122</v>
      </c>
      <c r="B66" s="27" t="s">
        <v>19</v>
      </c>
      <c r="C66" s="28" t="s">
        <v>123</v>
      </c>
      <c r="D66" s="29">
        <f t="shared" si="16"/>
        <v>4000000</v>
      </c>
      <c r="E66" s="29">
        <f t="shared" si="16"/>
        <v>4000000</v>
      </c>
      <c r="F66" s="29"/>
      <c r="G66" s="29">
        <f t="shared" si="17"/>
        <v>22500</v>
      </c>
      <c r="H66" s="29">
        <f t="shared" si="17"/>
        <v>22500</v>
      </c>
      <c r="I66" s="29" t="s">
        <v>21</v>
      </c>
      <c r="J66" s="22">
        <f t="shared" si="7"/>
        <v>0.5625</v>
      </c>
      <c r="K66" s="22">
        <f t="shared" si="8"/>
        <v>0.5625</v>
      </c>
      <c r="L66" s="22" t="e">
        <f t="shared" si="9"/>
        <v>#VALUE!</v>
      </c>
      <c r="M66" s="7"/>
    </row>
    <row r="67" spans="1:13" ht="89.25" customHeight="1">
      <c r="A67" s="26" t="s">
        <v>124</v>
      </c>
      <c r="B67" s="27" t="s">
        <v>19</v>
      </c>
      <c r="C67" s="28" t="s">
        <v>125</v>
      </c>
      <c r="D67" s="29">
        <f t="shared" si="16"/>
        <v>4000000</v>
      </c>
      <c r="E67" s="29">
        <f t="shared" si="16"/>
        <v>4000000</v>
      </c>
      <c r="F67" s="29"/>
      <c r="G67" s="29">
        <f t="shared" si="17"/>
        <v>22500</v>
      </c>
      <c r="H67" s="29">
        <f t="shared" si="17"/>
        <v>22500</v>
      </c>
      <c r="I67" s="29" t="s">
        <v>21</v>
      </c>
      <c r="J67" s="22">
        <f t="shared" si="7"/>
        <v>0.5625</v>
      </c>
      <c r="K67" s="22">
        <f t="shared" si="8"/>
        <v>0.5625</v>
      </c>
      <c r="L67" s="22" t="e">
        <f t="shared" si="9"/>
        <v>#VALUE!</v>
      </c>
      <c r="M67" s="7"/>
    </row>
    <row r="68" spans="1:13" ht="159" customHeight="1">
      <c r="A68" s="26" t="s">
        <v>126</v>
      </c>
      <c r="B68" s="27" t="s">
        <v>19</v>
      </c>
      <c r="C68" s="28" t="s">
        <v>127</v>
      </c>
      <c r="D68" s="29">
        <v>4000000</v>
      </c>
      <c r="E68" s="29">
        <v>4000000</v>
      </c>
      <c r="F68" s="29"/>
      <c r="G68" s="29">
        <v>22500</v>
      </c>
      <c r="H68" s="29">
        <v>22500</v>
      </c>
      <c r="I68" s="29" t="s">
        <v>21</v>
      </c>
      <c r="J68" s="22">
        <f t="shared" si="7"/>
        <v>0.5625</v>
      </c>
      <c r="K68" s="22">
        <f t="shared" si="8"/>
        <v>0.5625</v>
      </c>
      <c r="L68" s="22" t="e">
        <f t="shared" si="9"/>
        <v>#VALUE!</v>
      </c>
      <c r="M68" s="7"/>
    </row>
    <row r="69" spans="1:13" ht="15" customHeight="1">
      <c r="A69" s="59" t="s">
        <v>128</v>
      </c>
      <c r="B69" s="60" t="s">
        <v>19</v>
      </c>
      <c r="C69" s="61" t="s">
        <v>129</v>
      </c>
      <c r="D69" s="62">
        <f>SUM(D70:D78)</f>
        <v>1335000</v>
      </c>
      <c r="E69" s="62">
        <f>SUM(E70:E78)</f>
        <v>1335000</v>
      </c>
      <c r="F69" s="62"/>
      <c r="G69" s="62">
        <f>SUM(G70:G78)</f>
        <v>1289407.81</v>
      </c>
      <c r="H69" s="62">
        <f>SUM(H70:H78)</f>
        <v>1289407.81</v>
      </c>
      <c r="I69" s="62"/>
      <c r="J69" s="66">
        <f t="shared" si="7"/>
        <v>96.584854681647954</v>
      </c>
      <c r="K69" s="66">
        <f t="shared" si="8"/>
        <v>96.584854681647954</v>
      </c>
      <c r="L69" s="66" t="e">
        <f t="shared" si="9"/>
        <v>#DIV/0!</v>
      </c>
      <c r="M69" s="7"/>
    </row>
    <row r="70" spans="1:13" ht="76.5" customHeight="1">
      <c r="A70" s="26" t="s">
        <v>130</v>
      </c>
      <c r="B70" s="27" t="s">
        <v>19</v>
      </c>
      <c r="C70" s="28" t="s">
        <v>131</v>
      </c>
      <c r="D70" s="29">
        <v>5000</v>
      </c>
      <c r="E70" s="29">
        <v>5000</v>
      </c>
      <c r="F70" s="29" t="s">
        <v>21</v>
      </c>
      <c r="G70" s="29">
        <v>6512.5</v>
      </c>
      <c r="H70" s="29">
        <v>6512.5</v>
      </c>
      <c r="I70" s="29" t="s">
        <v>21</v>
      </c>
      <c r="J70" s="22">
        <f t="shared" si="7"/>
        <v>130.25</v>
      </c>
      <c r="K70" s="22">
        <f t="shared" si="8"/>
        <v>130.25</v>
      </c>
      <c r="L70" s="22" t="e">
        <f t="shared" si="9"/>
        <v>#VALUE!</v>
      </c>
      <c r="M70" s="7"/>
    </row>
    <row r="71" spans="1:13" ht="76.5" customHeight="1">
      <c r="A71" s="26" t="s">
        <v>374</v>
      </c>
      <c r="B71" s="27" t="s">
        <v>19</v>
      </c>
      <c r="C71" s="28" t="s">
        <v>375</v>
      </c>
      <c r="D71" s="29">
        <v>5000</v>
      </c>
      <c r="E71" s="29">
        <v>5000</v>
      </c>
      <c r="F71" s="29"/>
      <c r="G71" s="29">
        <v>0</v>
      </c>
      <c r="H71" s="29">
        <v>0</v>
      </c>
      <c r="I71" s="29"/>
      <c r="J71" s="22">
        <f t="shared" si="7"/>
        <v>0</v>
      </c>
      <c r="K71" s="22">
        <f t="shared" si="8"/>
        <v>0</v>
      </c>
      <c r="L71" s="22" t="e">
        <f t="shared" si="9"/>
        <v>#DIV/0!</v>
      </c>
      <c r="M71" s="7"/>
    </row>
    <row r="72" spans="1:13" ht="63.75" customHeight="1">
      <c r="A72" s="26" t="s">
        <v>132</v>
      </c>
      <c r="B72" s="27" t="s">
        <v>19</v>
      </c>
      <c r="C72" s="28" t="s">
        <v>133</v>
      </c>
      <c r="D72" s="29">
        <v>25000</v>
      </c>
      <c r="E72" s="29">
        <v>25000</v>
      </c>
      <c r="F72" s="29" t="s">
        <v>21</v>
      </c>
      <c r="G72" s="29">
        <v>66500</v>
      </c>
      <c r="H72" s="29">
        <v>66500</v>
      </c>
      <c r="I72" s="29" t="s">
        <v>21</v>
      </c>
      <c r="J72" s="22">
        <f t="shared" si="7"/>
        <v>266</v>
      </c>
      <c r="K72" s="22">
        <f t="shared" si="8"/>
        <v>266</v>
      </c>
      <c r="L72" s="22" t="e">
        <f t="shared" si="9"/>
        <v>#VALUE!</v>
      </c>
      <c r="M72" s="7"/>
    </row>
    <row r="73" spans="1:13" ht="38.25" customHeight="1">
      <c r="A73" s="26" t="s">
        <v>134</v>
      </c>
      <c r="B73" s="27" t="s">
        <v>19</v>
      </c>
      <c r="C73" s="28" t="s">
        <v>135</v>
      </c>
      <c r="D73" s="29">
        <v>15000</v>
      </c>
      <c r="E73" s="29">
        <v>15000</v>
      </c>
      <c r="F73" s="29" t="s">
        <v>21</v>
      </c>
      <c r="G73" s="29">
        <v>17000</v>
      </c>
      <c r="H73" s="29">
        <v>17000</v>
      </c>
      <c r="I73" s="29" t="s">
        <v>21</v>
      </c>
      <c r="J73" s="22">
        <f t="shared" si="7"/>
        <v>113.33333333333333</v>
      </c>
      <c r="K73" s="22">
        <f t="shared" si="8"/>
        <v>113.33333333333333</v>
      </c>
      <c r="L73" s="22" t="e">
        <f t="shared" si="9"/>
        <v>#VALUE!</v>
      </c>
      <c r="M73" s="7"/>
    </row>
    <row r="74" spans="1:13" ht="63.75" customHeight="1">
      <c r="A74" s="26" t="s">
        <v>136</v>
      </c>
      <c r="B74" s="27" t="s">
        <v>19</v>
      </c>
      <c r="C74" s="28" t="s">
        <v>137</v>
      </c>
      <c r="D74" s="29"/>
      <c r="E74" s="29"/>
      <c r="F74" s="29"/>
      <c r="G74" s="29">
        <v>2025.95</v>
      </c>
      <c r="H74" s="29">
        <v>2025.95</v>
      </c>
      <c r="I74" s="29" t="s">
        <v>21</v>
      </c>
      <c r="J74" s="29"/>
      <c r="K74" s="29"/>
      <c r="L74" s="29"/>
      <c r="M74" s="7"/>
    </row>
    <row r="75" spans="1:13" ht="36.75" customHeight="1">
      <c r="A75" s="26" t="s">
        <v>138</v>
      </c>
      <c r="B75" s="27" t="s">
        <v>19</v>
      </c>
      <c r="C75" s="28" t="s">
        <v>139</v>
      </c>
      <c r="D75" s="29">
        <v>233000</v>
      </c>
      <c r="E75" s="29">
        <v>233000</v>
      </c>
      <c r="F75" s="29" t="s">
        <v>21</v>
      </c>
      <c r="G75" s="29">
        <v>95500</v>
      </c>
      <c r="H75" s="29">
        <v>95500</v>
      </c>
      <c r="I75" s="29" t="s">
        <v>21</v>
      </c>
      <c r="J75" s="22">
        <f t="shared" ref="J75:L79" si="18">G75/D75*100</f>
        <v>40.987124463519315</v>
      </c>
      <c r="K75" s="22">
        <f t="shared" si="18"/>
        <v>40.987124463519315</v>
      </c>
      <c r="L75" s="22" t="e">
        <f t="shared" si="18"/>
        <v>#VALUE!</v>
      </c>
      <c r="M75" s="7"/>
    </row>
    <row r="76" spans="1:13" ht="63.75" customHeight="1">
      <c r="A76" s="26" t="s">
        <v>140</v>
      </c>
      <c r="B76" s="27" t="s">
        <v>19</v>
      </c>
      <c r="C76" s="28" t="s">
        <v>141</v>
      </c>
      <c r="D76" s="29">
        <v>52000</v>
      </c>
      <c r="E76" s="29">
        <v>52000</v>
      </c>
      <c r="F76" s="29" t="s">
        <v>21</v>
      </c>
      <c r="G76" s="29">
        <v>15000</v>
      </c>
      <c r="H76" s="29">
        <v>15000</v>
      </c>
      <c r="I76" s="29" t="s">
        <v>21</v>
      </c>
      <c r="J76" s="22">
        <f t="shared" si="18"/>
        <v>28.846153846153843</v>
      </c>
      <c r="K76" s="22">
        <f t="shared" si="18"/>
        <v>28.846153846153843</v>
      </c>
      <c r="L76" s="22" t="e">
        <f t="shared" si="18"/>
        <v>#VALUE!</v>
      </c>
      <c r="M76" s="7"/>
    </row>
    <row r="77" spans="1:13" ht="63.75" customHeight="1">
      <c r="A77" s="26" t="s">
        <v>392</v>
      </c>
      <c r="B77" s="27" t="s">
        <v>19</v>
      </c>
      <c r="C77" s="28" t="s">
        <v>393</v>
      </c>
      <c r="D77" s="29"/>
      <c r="E77" s="29"/>
      <c r="F77" s="29"/>
      <c r="G77" s="29"/>
      <c r="H77" s="29"/>
      <c r="I77" s="29"/>
      <c r="J77" s="22"/>
      <c r="K77" s="22"/>
      <c r="L77" s="22"/>
      <c r="M77" s="7"/>
    </row>
    <row r="78" spans="1:13" ht="59.25" customHeight="1">
      <c r="A78" s="26" t="s">
        <v>142</v>
      </c>
      <c r="B78" s="27" t="s">
        <v>19</v>
      </c>
      <c r="C78" s="28" t="s">
        <v>143</v>
      </c>
      <c r="D78" s="29">
        <v>1000000</v>
      </c>
      <c r="E78" s="29">
        <v>1000000</v>
      </c>
      <c r="F78" s="29" t="s">
        <v>21</v>
      </c>
      <c r="G78" s="29">
        <v>1086869.3600000001</v>
      </c>
      <c r="H78" s="29">
        <v>1086869.3600000001</v>
      </c>
      <c r="I78" s="29" t="s">
        <v>21</v>
      </c>
      <c r="J78" s="22">
        <f t="shared" si="18"/>
        <v>108.68693600000002</v>
      </c>
      <c r="K78" s="22">
        <f t="shared" si="18"/>
        <v>108.68693600000002</v>
      </c>
      <c r="L78" s="22" t="e">
        <f t="shared" si="18"/>
        <v>#VALUE!</v>
      </c>
      <c r="M78" s="7"/>
    </row>
    <row r="79" spans="1:13" ht="15" customHeight="1">
      <c r="A79" s="59" t="s">
        <v>144</v>
      </c>
      <c r="B79" s="60" t="s">
        <v>19</v>
      </c>
      <c r="C79" s="61" t="s">
        <v>145</v>
      </c>
      <c r="D79" s="62">
        <f t="shared" ref="D79:F79" si="19">D83+D80</f>
        <v>428000</v>
      </c>
      <c r="E79" s="62">
        <f t="shared" si="19"/>
        <v>202000</v>
      </c>
      <c r="F79" s="62">
        <f t="shared" si="19"/>
        <v>226000</v>
      </c>
      <c r="G79" s="62">
        <f>G83+G80+G81</f>
        <v>261823</v>
      </c>
      <c r="H79" s="62">
        <f>H83+H80+H81</f>
        <v>181450</v>
      </c>
      <c r="I79" s="62">
        <f>I83+I80+I81</f>
        <v>80373</v>
      </c>
      <c r="J79" s="66">
        <f t="shared" si="18"/>
        <v>61.173598130841121</v>
      </c>
      <c r="K79" s="66">
        <f t="shared" si="18"/>
        <v>89.82673267326733</v>
      </c>
      <c r="L79" s="66">
        <f t="shared" si="18"/>
        <v>35.563274336283186</v>
      </c>
      <c r="M79" s="7"/>
    </row>
    <row r="80" spans="1:13" ht="15" customHeight="1">
      <c r="A80" s="26" t="s">
        <v>146</v>
      </c>
      <c r="B80" s="27" t="s">
        <v>19</v>
      </c>
      <c r="C80" s="28" t="s">
        <v>147</v>
      </c>
      <c r="D80" s="29"/>
      <c r="E80" s="29"/>
      <c r="F80" s="29"/>
      <c r="G80" s="29"/>
      <c r="H80" s="29"/>
      <c r="I80" s="29"/>
      <c r="J80" s="29"/>
      <c r="K80" s="29"/>
      <c r="L80" s="29"/>
      <c r="M80" s="7"/>
    </row>
    <row r="81" spans="1:13" ht="15" customHeight="1">
      <c r="A81" s="26" t="s">
        <v>146</v>
      </c>
      <c r="B81" s="27" t="s">
        <v>19</v>
      </c>
      <c r="C81" s="28" t="s">
        <v>403</v>
      </c>
      <c r="D81" s="29"/>
      <c r="E81" s="29"/>
      <c r="F81" s="29"/>
      <c r="G81" s="29"/>
      <c r="H81" s="29"/>
      <c r="I81" s="29"/>
      <c r="J81" s="22" t="e">
        <f t="shared" ref="J81:L86" si="20">G81/D81*100</f>
        <v>#DIV/0!</v>
      </c>
      <c r="K81" s="29"/>
      <c r="L81" s="29"/>
      <c r="M81" s="7"/>
    </row>
    <row r="82" spans="1:13" ht="25.5" customHeight="1">
      <c r="A82" s="26" t="s">
        <v>148</v>
      </c>
      <c r="B82" s="27" t="s">
        <v>19</v>
      </c>
      <c r="C82" s="28" t="s">
        <v>396</v>
      </c>
      <c r="D82" s="29"/>
      <c r="E82" s="29"/>
      <c r="F82" s="29"/>
      <c r="G82" s="29">
        <v>3700</v>
      </c>
      <c r="H82" s="29"/>
      <c r="I82" s="29">
        <v>3700</v>
      </c>
      <c r="J82" s="22" t="e">
        <f t="shared" si="20"/>
        <v>#DIV/0!</v>
      </c>
      <c r="K82" s="29"/>
      <c r="L82" s="29"/>
      <c r="M82" s="7"/>
    </row>
    <row r="83" spans="1:13" ht="15" customHeight="1">
      <c r="A83" s="26" t="s">
        <v>149</v>
      </c>
      <c r="B83" s="27" t="s">
        <v>19</v>
      </c>
      <c r="C83" s="28" t="s">
        <v>150</v>
      </c>
      <c r="D83" s="29">
        <f t="shared" ref="D83:I83" si="21">SUM(D84:D85)</f>
        <v>428000</v>
      </c>
      <c r="E83" s="29">
        <f t="shared" si="21"/>
        <v>202000</v>
      </c>
      <c r="F83" s="29">
        <f t="shared" si="21"/>
        <v>226000</v>
      </c>
      <c r="G83" s="29">
        <f t="shared" si="21"/>
        <v>261823</v>
      </c>
      <c r="H83" s="29">
        <f t="shared" si="21"/>
        <v>181450</v>
      </c>
      <c r="I83" s="29">
        <f t="shared" si="21"/>
        <v>80373</v>
      </c>
      <c r="J83" s="22">
        <f t="shared" si="20"/>
        <v>61.173598130841121</v>
      </c>
      <c r="K83" s="22">
        <f t="shared" si="20"/>
        <v>89.82673267326733</v>
      </c>
      <c r="L83" s="22">
        <f t="shared" si="20"/>
        <v>35.563274336283186</v>
      </c>
      <c r="M83" s="7"/>
    </row>
    <row r="84" spans="1:13" ht="25.5" customHeight="1">
      <c r="A84" s="26" t="s">
        <v>151</v>
      </c>
      <c r="B84" s="27" t="s">
        <v>19</v>
      </c>
      <c r="C84" s="28" t="s">
        <v>152</v>
      </c>
      <c r="D84" s="29">
        <v>202000</v>
      </c>
      <c r="E84" s="29">
        <v>202000</v>
      </c>
      <c r="F84" s="29" t="s">
        <v>21</v>
      </c>
      <c r="G84" s="29">
        <v>181450</v>
      </c>
      <c r="H84" s="29">
        <v>181450</v>
      </c>
      <c r="I84" s="29" t="s">
        <v>21</v>
      </c>
      <c r="J84" s="22">
        <f t="shared" si="20"/>
        <v>89.82673267326733</v>
      </c>
      <c r="K84" s="22">
        <f t="shared" si="20"/>
        <v>89.82673267326733</v>
      </c>
      <c r="L84" s="22" t="e">
        <f t="shared" si="20"/>
        <v>#VALUE!</v>
      </c>
      <c r="M84" s="7"/>
    </row>
    <row r="85" spans="1:13" ht="25.5" customHeight="1">
      <c r="A85" s="26" t="s">
        <v>153</v>
      </c>
      <c r="B85" s="27" t="s">
        <v>19</v>
      </c>
      <c r="C85" s="28" t="s">
        <v>154</v>
      </c>
      <c r="D85" s="29">
        <v>226000</v>
      </c>
      <c r="E85" s="29" t="s">
        <v>21</v>
      </c>
      <c r="F85" s="29">
        <v>226000</v>
      </c>
      <c r="G85" s="29">
        <v>80373</v>
      </c>
      <c r="H85" s="29" t="s">
        <v>21</v>
      </c>
      <c r="I85" s="29">
        <v>80373</v>
      </c>
      <c r="J85" s="22">
        <f t="shared" si="20"/>
        <v>35.563274336283186</v>
      </c>
      <c r="K85" s="22" t="e">
        <f t="shared" si="20"/>
        <v>#VALUE!</v>
      </c>
      <c r="L85" s="22">
        <f t="shared" si="20"/>
        <v>35.563274336283186</v>
      </c>
      <c r="M85" s="7"/>
    </row>
    <row r="86" spans="1:13" ht="15" customHeight="1">
      <c r="A86" s="59" t="s">
        <v>155</v>
      </c>
      <c r="B86" s="60" t="s">
        <v>19</v>
      </c>
      <c r="C86" s="61" t="s">
        <v>156</v>
      </c>
      <c r="D86" s="62">
        <v>372217800</v>
      </c>
      <c r="E86" s="62">
        <v>352946600</v>
      </c>
      <c r="F86" s="62">
        <v>66322700</v>
      </c>
      <c r="G86" s="62">
        <v>264249158.16</v>
      </c>
      <c r="H86" s="62">
        <v>247622904.09999999</v>
      </c>
      <c r="I86" s="62">
        <v>51596662.32</v>
      </c>
      <c r="J86" s="66">
        <f t="shared" si="20"/>
        <v>70.993154588523169</v>
      </c>
      <c r="K86" s="66">
        <f t="shared" si="20"/>
        <v>70.158744722289441</v>
      </c>
      <c r="L86" s="66">
        <f t="shared" si="20"/>
        <v>77.796383922849941</v>
      </c>
      <c r="M86" s="7"/>
    </row>
    <row r="87" spans="1:13" ht="38.25" customHeight="1">
      <c r="A87" s="26" t="s">
        <v>157</v>
      </c>
      <c r="B87" s="27" t="s">
        <v>19</v>
      </c>
      <c r="C87" s="28" t="s">
        <v>158</v>
      </c>
      <c r="D87" s="29"/>
      <c r="E87" s="29"/>
      <c r="F87" s="29"/>
      <c r="G87" s="29"/>
      <c r="H87" s="29"/>
      <c r="I87" s="29"/>
      <c r="J87" s="29"/>
      <c r="K87" s="29"/>
      <c r="L87" s="29"/>
      <c r="M87" s="7"/>
    </row>
    <row r="88" spans="1:13" ht="30.75" customHeight="1">
      <c r="A88" s="26" t="s">
        <v>159</v>
      </c>
      <c r="B88" s="27" t="s">
        <v>19</v>
      </c>
      <c r="C88" s="28" t="s">
        <v>160</v>
      </c>
      <c r="D88" s="29">
        <f>D89+D90+D92+D93</f>
        <v>220482500</v>
      </c>
      <c r="E88" s="29">
        <f>E89+E90+E92+E93</f>
        <v>192499100</v>
      </c>
      <c r="F88" s="29">
        <f t="shared" ref="D88:I89" si="22">F89+F90</f>
        <v>27983400</v>
      </c>
      <c r="G88" s="29">
        <f>G89+G90+G92+G93</f>
        <v>177695500</v>
      </c>
      <c r="H88" s="29">
        <f>H89+H90+H92+H93</f>
        <v>159039900</v>
      </c>
      <c r="I88" s="29">
        <f t="shared" si="22"/>
        <v>20987550</v>
      </c>
      <c r="J88" s="22">
        <f t="shared" ref="J88:L93" si="23">G88/D88*100</f>
        <v>80.593924687900397</v>
      </c>
      <c r="K88" s="22">
        <f t="shared" si="23"/>
        <v>82.618516138517009</v>
      </c>
      <c r="L88" s="22">
        <f t="shared" si="23"/>
        <v>75</v>
      </c>
      <c r="M88" s="7"/>
    </row>
    <row r="89" spans="1:13" ht="27" customHeight="1">
      <c r="A89" s="26" t="s">
        <v>161</v>
      </c>
      <c r="B89" s="27" t="s">
        <v>19</v>
      </c>
      <c r="C89" s="28" t="s">
        <v>162</v>
      </c>
      <c r="D89" s="29">
        <f t="shared" si="22"/>
        <v>90864800</v>
      </c>
      <c r="E89" s="29">
        <f t="shared" si="22"/>
        <v>62881400</v>
      </c>
      <c r="F89" s="29">
        <f t="shared" si="22"/>
        <v>27983400</v>
      </c>
      <c r="G89" s="29">
        <f t="shared" si="22"/>
        <v>81537000</v>
      </c>
      <c r="H89" s="29">
        <f t="shared" si="22"/>
        <v>62881400</v>
      </c>
      <c r="I89" s="29">
        <f t="shared" si="22"/>
        <v>20987550</v>
      </c>
      <c r="J89" s="22">
        <f t="shared" si="23"/>
        <v>89.734418608746182</v>
      </c>
      <c r="K89" s="22">
        <f t="shared" si="23"/>
        <v>100</v>
      </c>
      <c r="L89" s="22">
        <f t="shared" si="23"/>
        <v>75</v>
      </c>
      <c r="M89" s="7"/>
    </row>
    <row r="90" spans="1:13" ht="45" customHeight="1">
      <c r="A90" s="26" t="s">
        <v>163</v>
      </c>
      <c r="B90" s="27" t="s">
        <v>19</v>
      </c>
      <c r="C90" s="28" t="s">
        <v>164</v>
      </c>
      <c r="D90" s="29">
        <v>62881400</v>
      </c>
      <c r="E90" s="29">
        <v>62881400</v>
      </c>
      <c r="F90" s="29"/>
      <c r="G90" s="29">
        <v>62881400</v>
      </c>
      <c r="H90" s="29">
        <v>62881400</v>
      </c>
      <c r="I90" s="29"/>
      <c r="J90" s="22">
        <f t="shared" si="23"/>
        <v>100</v>
      </c>
      <c r="K90" s="22">
        <f t="shared" si="23"/>
        <v>100</v>
      </c>
      <c r="L90" s="22" t="e">
        <f t="shared" si="23"/>
        <v>#DIV/0!</v>
      </c>
      <c r="M90" s="7"/>
    </row>
    <row r="91" spans="1:13" ht="47.25" customHeight="1">
      <c r="A91" s="26" t="s">
        <v>165</v>
      </c>
      <c r="B91" s="27" t="s">
        <v>19</v>
      </c>
      <c r="C91" s="28" t="s">
        <v>166</v>
      </c>
      <c r="D91" s="29">
        <v>27983400</v>
      </c>
      <c r="E91" s="29"/>
      <c r="F91" s="29">
        <v>27983400</v>
      </c>
      <c r="G91" s="29">
        <v>18655600</v>
      </c>
      <c r="H91" s="29"/>
      <c r="I91" s="29">
        <v>20987550</v>
      </c>
      <c r="J91" s="22">
        <f t="shared" si="23"/>
        <v>66.666666666666657</v>
      </c>
      <c r="K91" s="22" t="e">
        <f t="shared" si="23"/>
        <v>#DIV/0!</v>
      </c>
      <c r="L91" s="22">
        <f t="shared" si="23"/>
        <v>75</v>
      </c>
      <c r="M91" s="7"/>
    </row>
    <row r="92" spans="1:13" ht="47.25" customHeight="1">
      <c r="A92" s="26" t="s">
        <v>167</v>
      </c>
      <c r="B92" s="27" t="s">
        <v>19</v>
      </c>
      <c r="C92" s="28" t="s">
        <v>168</v>
      </c>
      <c r="D92" s="29"/>
      <c r="E92" s="29"/>
      <c r="F92" s="29"/>
      <c r="G92" s="29"/>
      <c r="H92" s="29"/>
      <c r="I92" s="29"/>
      <c r="J92" s="29"/>
      <c r="K92" s="29"/>
      <c r="L92" s="29"/>
      <c r="M92" s="7"/>
    </row>
    <row r="93" spans="1:13" ht="61.5" customHeight="1">
      <c r="A93" s="26" t="s">
        <v>169</v>
      </c>
      <c r="B93" s="27" t="s">
        <v>19</v>
      </c>
      <c r="C93" s="28" t="s">
        <v>397</v>
      </c>
      <c r="D93" s="29">
        <v>66736300</v>
      </c>
      <c r="E93" s="29">
        <v>66736300</v>
      </c>
      <c r="F93" s="29"/>
      <c r="G93" s="29">
        <v>33277100</v>
      </c>
      <c r="H93" s="29">
        <v>33277100</v>
      </c>
      <c r="I93" s="29"/>
      <c r="J93" s="22">
        <f t="shared" si="23"/>
        <v>49.863567503742338</v>
      </c>
      <c r="K93" s="29"/>
      <c r="L93" s="29"/>
      <c r="M93" s="7"/>
    </row>
    <row r="94" spans="1:13" ht="25.5" customHeight="1">
      <c r="A94" s="59" t="s">
        <v>170</v>
      </c>
      <c r="B94" s="60" t="s">
        <v>19</v>
      </c>
      <c r="C94" s="61" t="s">
        <v>171</v>
      </c>
      <c r="D94" s="62">
        <f t="shared" ref="D94:I94" si="24">D96+D97</f>
        <v>77274800</v>
      </c>
      <c r="E94" s="62">
        <f t="shared" si="24"/>
        <v>76729900</v>
      </c>
      <c r="F94" s="62">
        <f t="shared" si="24"/>
        <v>544900</v>
      </c>
      <c r="G94" s="62">
        <f t="shared" si="24"/>
        <v>58712604.280000001</v>
      </c>
      <c r="H94" s="62">
        <f t="shared" si="24"/>
        <v>58167609.240000002</v>
      </c>
      <c r="I94" s="62">
        <f t="shared" si="24"/>
        <v>544995.04</v>
      </c>
      <c r="J94" s="66">
        <f>G94/D94*100</f>
        <v>75.978979279144042</v>
      </c>
      <c r="K94" s="66">
        <f>H94/E94*100</f>
        <v>75.808269318740145</v>
      </c>
      <c r="L94" s="66">
        <f>I94/F94*100</f>
        <v>100.01744173242797</v>
      </c>
      <c r="M94" s="7"/>
    </row>
    <row r="95" spans="1:13" ht="75.75" customHeight="1">
      <c r="A95" s="26" t="s">
        <v>172</v>
      </c>
      <c r="B95" s="27" t="s">
        <v>19</v>
      </c>
      <c r="C95" s="28" t="s">
        <v>173</v>
      </c>
      <c r="D95" s="29"/>
      <c r="E95" s="29"/>
      <c r="F95" s="29"/>
      <c r="G95" s="29"/>
      <c r="H95" s="29"/>
      <c r="I95" s="29"/>
      <c r="J95" s="29"/>
      <c r="K95" s="29"/>
      <c r="L95" s="29"/>
      <c r="M95" s="7"/>
    </row>
    <row r="96" spans="1:13" ht="51" customHeight="1">
      <c r="A96" s="26" t="s">
        <v>398</v>
      </c>
      <c r="B96" s="27" t="s">
        <v>19</v>
      </c>
      <c r="C96" s="28" t="s">
        <v>399</v>
      </c>
      <c r="D96" s="29">
        <v>19250000</v>
      </c>
      <c r="E96" s="29">
        <v>19250000</v>
      </c>
      <c r="F96" s="29"/>
      <c r="G96" s="29"/>
      <c r="H96" s="29"/>
      <c r="I96" s="29"/>
      <c r="J96" s="29"/>
      <c r="K96" s="29"/>
      <c r="L96" s="29"/>
      <c r="M96" s="7"/>
    </row>
    <row r="97" spans="1:13" ht="15" customHeight="1">
      <c r="A97" s="26" t="s">
        <v>174</v>
      </c>
      <c r="B97" s="27" t="s">
        <v>19</v>
      </c>
      <c r="C97" s="28" t="s">
        <v>175</v>
      </c>
      <c r="D97" s="29">
        <f t="shared" ref="D97:I97" si="25">D98+D99</f>
        <v>58024800</v>
      </c>
      <c r="E97" s="29">
        <f t="shared" si="25"/>
        <v>57479900</v>
      </c>
      <c r="F97" s="29">
        <f t="shared" si="25"/>
        <v>544900</v>
      </c>
      <c r="G97" s="29">
        <f t="shared" si="25"/>
        <v>58712604.280000001</v>
      </c>
      <c r="H97" s="29">
        <f t="shared" si="25"/>
        <v>58167609.240000002</v>
      </c>
      <c r="I97" s="29">
        <f t="shared" si="25"/>
        <v>544995.04</v>
      </c>
      <c r="J97" s="22">
        <f t="shared" ref="J97:L99" si="26">G97/D97*100</f>
        <v>101.18536260357641</v>
      </c>
      <c r="K97" s="22">
        <f t="shared" si="26"/>
        <v>101.19643430138187</v>
      </c>
      <c r="L97" s="22">
        <f t="shared" si="26"/>
        <v>100.01744173242797</v>
      </c>
      <c r="M97" s="7"/>
    </row>
    <row r="98" spans="1:13" ht="25.5" customHeight="1">
      <c r="A98" s="26" t="s">
        <v>176</v>
      </c>
      <c r="B98" s="27" t="s">
        <v>19</v>
      </c>
      <c r="C98" s="28" t="s">
        <v>177</v>
      </c>
      <c r="D98" s="29">
        <v>57479900</v>
      </c>
      <c r="E98" s="29">
        <v>57479900</v>
      </c>
      <c r="F98" s="29"/>
      <c r="G98" s="29">
        <v>58167609.240000002</v>
      </c>
      <c r="H98" s="29">
        <v>58167609.240000002</v>
      </c>
      <c r="I98" s="29"/>
      <c r="J98" s="22">
        <f t="shared" si="26"/>
        <v>101.19643430138187</v>
      </c>
      <c r="K98" s="22">
        <f t="shared" si="26"/>
        <v>101.19643430138187</v>
      </c>
      <c r="L98" s="22" t="e">
        <f t="shared" si="26"/>
        <v>#DIV/0!</v>
      </c>
      <c r="M98" s="7"/>
    </row>
    <row r="99" spans="1:13" ht="15" customHeight="1">
      <c r="A99" s="26" t="s">
        <v>178</v>
      </c>
      <c r="B99" s="27" t="s">
        <v>19</v>
      </c>
      <c r="C99" s="28" t="s">
        <v>400</v>
      </c>
      <c r="D99" s="29">
        <v>544900</v>
      </c>
      <c r="E99" s="29"/>
      <c r="F99" s="29">
        <v>544900</v>
      </c>
      <c r="G99" s="29">
        <v>544995.04</v>
      </c>
      <c r="H99" s="29"/>
      <c r="I99" s="29">
        <v>544995.04</v>
      </c>
      <c r="J99" s="22">
        <f t="shared" si="26"/>
        <v>100.01744173242797</v>
      </c>
      <c r="K99" s="29"/>
      <c r="L99" s="29"/>
      <c r="M99" s="7"/>
    </row>
    <row r="100" spans="1:13" ht="25.5" customHeight="1">
      <c r="A100" s="59" t="s">
        <v>179</v>
      </c>
      <c r="B100" s="60" t="s">
        <v>19</v>
      </c>
      <c r="C100" s="61" t="s">
        <v>180</v>
      </c>
      <c r="D100" s="62">
        <f t="shared" ref="D100:H100" si="27">SUM(D101:D113)</f>
        <v>274683800</v>
      </c>
      <c r="E100" s="62">
        <f t="shared" si="27"/>
        <v>273379000</v>
      </c>
      <c r="F100" s="62">
        <f t="shared" si="27"/>
        <v>1304800</v>
      </c>
      <c r="G100" s="62">
        <f t="shared" si="27"/>
        <v>176781007.75999999</v>
      </c>
      <c r="H100" s="62">
        <f t="shared" si="27"/>
        <v>175819749.47999999</v>
      </c>
      <c r="I100" s="29">
        <v>544995.04</v>
      </c>
      <c r="J100" s="66">
        <f>G100/D100*100</f>
        <v>64.358002823610278</v>
      </c>
      <c r="K100" s="66">
        <f>H100/E100*100</f>
        <v>64.313553520936125</v>
      </c>
      <c r="L100" s="66">
        <f>I100/F100*100</f>
        <v>41.768473329245865</v>
      </c>
      <c r="M100" s="7"/>
    </row>
    <row r="101" spans="1:13" ht="51" customHeight="1">
      <c r="A101" s="26" t="s">
        <v>181</v>
      </c>
      <c r="B101" s="27" t="s">
        <v>19</v>
      </c>
      <c r="C101" s="28" t="s">
        <v>182</v>
      </c>
      <c r="D101" s="29"/>
      <c r="E101" s="29"/>
      <c r="F101" s="29"/>
      <c r="G101" s="29"/>
      <c r="H101" s="29"/>
      <c r="I101" s="29"/>
      <c r="J101" s="29"/>
      <c r="K101" s="29"/>
      <c r="L101" s="29"/>
      <c r="M101" s="7"/>
    </row>
    <row r="102" spans="1:13" ht="51" customHeight="1">
      <c r="A102" s="26" t="s">
        <v>183</v>
      </c>
      <c r="B102" s="27" t="s">
        <v>19</v>
      </c>
      <c r="C102" s="28" t="s">
        <v>184</v>
      </c>
      <c r="D102" s="29"/>
      <c r="E102" s="29"/>
      <c r="F102" s="29"/>
      <c r="G102" s="29"/>
      <c r="H102" s="29"/>
      <c r="I102" s="29"/>
      <c r="J102" s="29"/>
      <c r="K102" s="29"/>
      <c r="L102" s="29"/>
      <c r="M102" s="7"/>
    </row>
    <row r="103" spans="1:13" ht="38.25" customHeight="1">
      <c r="A103" s="26" t="s">
        <v>185</v>
      </c>
      <c r="B103" s="27" t="s">
        <v>19</v>
      </c>
      <c r="C103" s="28" t="s">
        <v>186</v>
      </c>
      <c r="D103" s="29">
        <v>560000</v>
      </c>
      <c r="E103" s="29"/>
      <c r="F103" s="29">
        <v>560000</v>
      </c>
      <c r="G103" s="29">
        <v>418599.14</v>
      </c>
      <c r="H103" s="29">
        <v>0</v>
      </c>
      <c r="I103" s="29">
        <v>418599.14</v>
      </c>
      <c r="J103" s="22">
        <f t="shared" ref="J103:L109" si="28">G103/D103*100</f>
        <v>74.749846428571431</v>
      </c>
      <c r="K103" s="22" t="e">
        <f t="shared" si="28"/>
        <v>#DIV/0!</v>
      </c>
      <c r="L103" s="22">
        <f t="shared" si="28"/>
        <v>74.749846428571431</v>
      </c>
      <c r="M103" s="7"/>
    </row>
    <row r="104" spans="1:13" ht="51" customHeight="1">
      <c r="A104" s="26" t="s">
        <v>187</v>
      </c>
      <c r="B104" s="27" t="s">
        <v>19</v>
      </c>
      <c r="C104" s="28" t="s">
        <v>188</v>
      </c>
      <c r="D104" s="29">
        <v>560000</v>
      </c>
      <c r="E104" s="29"/>
      <c r="F104" s="29">
        <v>560000</v>
      </c>
      <c r="G104" s="29">
        <v>418599.14</v>
      </c>
      <c r="H104" s="29">
        <v>0</v>
      </c>
      <c r="I104" s="29">
        <v>418599.14</v>
      </c>
      <c r="J104" s="22">
        <f t="shared" si="28"/>
        <v>74.749846428571431</v>
      </c>
      <c r="K104" s="22" t="e">
        <f t="shared" si="28"/>
        <v>#DIV/0!</v>
      </c>
      <c r="L104" s="22">
        <f t="shared" si="28"/>
        <v>74.749846428571431</v>
      </c>
      <c r="M104" s="7"/>
    </row>
    <row r="105" spans="1:13" ht="63" customHeight="1">
      <c r="A105" s="26" t="s">
        <v>189</v>
      </c>
      <c r="B105" s="27" t="s">
        <v>19</v>
      </c>
      <c r="C105" s="28" t="s">
        <v>190</v>
      </c>
      <c r="D105" s="29">
        <v>13765100</v>
      </c>
      <c r="E105" s="29">
        <v>13765100</v>
      </c>
      <c r="F105" s="29"/>
      <c r="G105" s="29">
        <v>10634932.27</v>
      </c>
      <c r="H105" s="29">
        <v>10634932.27</v>
      </c>
      <c r="I105" s="29"/>
      <c r="J105" s="22">
        <f t="shared" si="28"/>
        <v>77.260116308635602</v>
      </c>
      <c r="K105" s="22">
        <f t="shared" si="28"/>
        <v>77.260116308635602</v>
      </c>
      <c r="L105" s="22" t="e">
        <f t="shared" si="28"/>
        <v>#DIV/0!</v>
      </c>
      <c r="M105" s="7"/>
    </row>
    <row r="106" spans="1:13" ht="48.75" customHeight="1">
      <c r="A106" s="26" t="s">
        <v>191</v>
      </c>
      <c r="B106" s="27" t="s">
        <v>19</v>
      </c>
      <c r="C106" s="28" t="s">
        <v>192</v>
      </c>
      <c r="D106" s="29">
        <v>13765100</v>
      </c>
      <c r="E106" s="29">
        <v>13765100</v>
      </c>
      <c r="F106" s="29"/>
      <c r="G106" s="29">
        <v>10634932.27</v>
      </c>
      <c r="H106" s="29">
        <v>10634932.27</v>
      </c>
      <c r="I106" s="29"/>
      <c r="J106" s="22">
        <f t="shared" si="28"/>
        <v>77.260116308635602</v>
      </c>
      <c r="K106" s="22">
        <f t="shared" si="28"/>
        <v>77.260116308635602</v>
      </c>
      <c r="L106" s="22" t="e">
        <f t="shared" si="28"/>
        <v>#DIV/0!</v>
      </c>
      <c r="M106" s="7"/>
    </row>
    <row r="107" spans="1:13" ht="45" customHeight="1">
      <c r="A107" s="26" t="s">
        <v>193</v>
      </c>
      <c r="B107" s="27" t="s">
        <v>19</v>
      </c>
      <c r="C107" s="28" t="s">
        <v>194</v>
      </c>
      <c r="D107" s="29">
        <f t="shared" ref="D107:I107" si="29">D108+D109</f>
        <v>5829100</v>
      </c>
      <c r="E107" s="29">
        <f t="shared" si="29"/>
        <v>5736700</v>
      </c>
      <c r="F107" s="29">
        <f t="shared" si="29"/>
        <v>92400</v>
      </c>
      <c r="G107" s="29">
        <f t="shared" si="29"/>
        <v>3675027.47</v>
      </c>
      <c r="H107" s="29">
        <f t="shared" si="29"/>
        <v>3612997.47</v>
      </c>
      <c r="I107" s="29">
        <f t="shared" si="29"/>
        <v>62030</v>
      </c>
      <c r="J107" s="22">
        <f t="shared" si="28"/>
        <v>63.046224460036711</v>
      </c>
      <c r="K107" s="22">
        <f t="shared" si="28"/>
        <v>62.98041504697823</v>
      </c>
      <c r="L107" s="22">
        <f t="shared" si="28"/>
        <v>67.132034632034632</v>
      </c>
      <c r="M107" s="7"/>
    </row>
    <row r="108" spans="1:13" ht="55.5" customHeight="1">
      <c r="A108" s="26" t="s">
        <v>195</v>
      </c>
      <c r="B108" s="27" t="s">
        <v>19</v>
      </c>
      <c r="C108" s="28" t="s">
        <v>196</v>
      </c>
      <c r="D108" s="29">
        <v>5736700</v>
      </c>
      <c r="E108" s="29">
        <v>5736700</v>
      </c>
      <c r="F108" s="29"/>
      <c r="G108" s="29">
        <v>3612997.47</v>
      </c>
      <c r="H108" s="29">
        <v>3612997.47</v>
      </c>
      <c r="I108" s="29"/>
      <c r="J108" s="22">
        <f t="shared" si="28"/>
        <v>62.98041504697823</v>
      </c>
      <c r="K108" s="22">
        <f t="shared" si="28"/>
        <v>62.98041504697823</v>
      </c>
      <c r="L108" s="22" t="e">
        <f t="shared" si="28"/>
        <v>#DIV/0!</v>
      </c>
      <c r="M108" s="7"/>
    </row>
    <row r="109" spans="1:13" ht="64.5" customHeight="1">
      <c r="A109" s="26" t="s">
        <v>197</v>
      </c>
      <c r="B109" s="27" t="s">
        <v>19</v>
      </c>
      <c r="C109" s="28" t="s">
        <v>198</v>
      </c>
      <c r="D109" s="29">
        <v>92400</v>
      </c>
      <c r="E109" s="29"/>
      <c r="F109" s="29">
        <v>92400</v>
      </c>
      <c r="G109" s="29">
        <v>62030</v>
      </c>
      <c r="H109" s="29"/>
      <c r="I109" s="29">
        <v>62030</v>
      </c>
      <c r="J109" s="22">
        <f t="shared" si="28"/>
        <v>67.132034632034632</v>
      </c>
      <c r="K109" s="22" t="e">
        <f t="shared" si="28"/>
        <v>#DIV/0!</v>
      </c>
      <c r="L109" s="22">
        <f t="shared" si="28"/>
        <v>67.132034632034632</v>
      </c>
      <c r="M109" s="7"/>
    </row>
    <row r="110" spans="1:13" ht="38.25" customHeight="1">
      <c r="A110" s="26" t="s">
        <v>199</v>
      </c>
      <c r="B110" s="27" t="s">
        <v>19</v>
      </c>
      <c r="C110" s="28" t="s">
        <v>200</v>
      </c>
      <c r="D110" s="29"/>
      <c r="E110" s="29"/>
      <c r="F110" s="29"/>
      <c r="G110" s="29"/>
      <c r="H110" s="29"/>
      <c r="I110" s="29"/>
      <c r="J110" s="29"/>
      <c r="K110" s="29"/>
      <c r="L110" s="29"/>
      <c r="M110" s="7"/>
    </row>
    <row r="111" spans="1:13" ht="38.25" customHeight="1">
      <c r="A111" s="26" t="s">
        <v>201</v>
      </c>
      <c r="B111" s="27" t="s">
        <v>19</v>
      </c>
      <c r="C111" s="28" t="s">
        <v>202</v>
      </c>
      <c r="D111" s="29"/>
      <c r="E111" s="29"/>
      <c r="F111" s="29"/>
      <c r="G111" s="29"/>
      <c r="H111" s="29"/>
      <c r="I111" s="29"/>
      <c r="J111" s="29"/>
      <c r="K111" s="29"/>
      <c r="L111" s="29"/>
      <c r="M111" s="7"/>
    </row>
    <row r="112" spans="1:13" ht="15" customHeight="1">
      <c r="A112" s="26" t="s">
        <v>203</v>
      </c>
      <c r="B112" s="27" t="s">
        <v>19</v>
      </c>
      <c r="C112" s="28" t="s">
        <v>204</v>
      </c>
      <c r="D112" s="29">
        <v>117187700</v>
      </c>
      <c r="E112" s="29">
        <v>117187700</v>
      </c>
      <c r="F112" s="29"/>
      <c r="G112" s="29">
        <v>73661945</v>
      </c>
      <c r="H112" s="29">
        <v>73661945</v>
      </c>
      <c r="I112" s="29"/>
      <c r="J112" s="22">
        <f t="shared" ref="J112:L115" si="30">G112/D112*100</f>
        <v>62.858085788866923</v>
      </c>
      <c r="K112" s="22">
        <f t="shared" si="30"/>
        <v>62.858085788866923</v>
      </c>
      <c r="L112" s="22" t="e">
        <f t="shared" si="30"/>
        <v>#DIV/0!</v>
      </c>
      <c r="M112" s="7"/>
    </row>
    <row r="113" spans="1:13" ht="25.5" customHeight="1">
      <c r="A113" s="26" t="s">
        <v>205</v>
      </c>
      <c r="B113" s="27" t="s">
        <v>19</v>
      </c>
      <c r="C113" s="28" t="s">
        <v>206</v>
      </c>
      <c r="D113" s="29">
        <v>117187700</v>
      </c>
      <c r="E113" s="29">
        <v>117187700</v>
      </c>
      <c r="F113" s="29"/>
      <c r="G113" s="29">
        <v>73661945</v>
      </c>
      <c r="H113" s="29">
        <v>73661945</v>
      </c>
      <c r="I113" s="29"/>
      <c r="J113" s="22">
        <f t="shared" si="30"/>
        <v>62.858085788866923</v>
      </c>
      <c r="K113" s="22">
        <f t="shared" si="30"/>
        <v>62.858085788866923</v>
      </c>
      <c r="L113" s="22" t="e">
        <f t="shared" si="30"/>
        <v>#DIV/0!</v>
      </c>
      <c r="M113" s="7"/>
    </row>
    <row r="114" spans="1:13" ht="15" customHeight="1">
      <c r="A114" s="26" t="s">
        <v>207</v>
      </c>
      <c r="B114" s="27" t="s">
        <v>19</v>
      </c>
      <c r="C114" s="28" t="s">
        <v>408</v>
      </c>
      <c r="D114" s="29"/>
      <c r="E114" s="29">
        <v>14500000</v>
      </c>
      <c r="F114" s="29"/>
      <c r="G114" s="29"/>
      <c r="H114" s="29"/>
      <c r="I114" s="29">
        <v>7191488.1399999997</v>
      </c>
      <c r="J114" s="22" t="e">
        <f t="shared" si="30"/>
        <v>#DIV/0!</v>
      </c>
      <c r="K114" s="22">
        <f t="shared" si="30"/>
        <v>0</v>
      </c>
      <c r="L114" s="22" t="e">
        <f t="shared" si="30"/>
        <v>#DIV/0!</v>
      </c>
      <c r="M114" s="7"/>
    </row>
    <row r="115" spans="1:13" ht="74.25" customHeight="1">
      <c r="A115" s="26" t="s">
        <v>208</v>
      </c>
      <c r="B115" s="27" t="s">
        <v>19</v>
      </c>
      <c r="C115" s="28" t="s">
        <v>209</v>
      </c>
      <c r="D115" s="29"/>
      <c r="E115" s="29">
        <v>9909500</v>
      </c>
      <c r="F115" s="29"/>
      <c r="G115" s="29"/>
      <c r="H115" s="29">
        <v>5386920.1200000001</v>
      </c>
      <c r="I115" s="29"/>
      <c r="J115" s="22" t="e">
        <f t="shared" si="30"/>
        <v>#DIV/0!</v>
      </c>
      <c r="K115" s="22">
        <f t="shared" si="30"/>
        <v>54.361169786568439</v>
      </c>
      <c r="L115" s="22" t="e">
        <f t="shared" si="30"/>
        <v>#DIV/0!</v>
      </c>
      <c r="M115" s="7"/>
    </row>
    <row r="116" spans="1:13" ht="63.75" customHeight="1">
      <c r="A116" s="26" t="s">
        <v>210</v>
      </c>
      <c r="B116" s="27" t="s">
        <v>19</v>
      </c>
      <c r="C116" s="28" t="s">
        <v>211</v>
      </c>
      <c r="D116" s="29"/>
      <c r="E116" s="29"/>
      <c r="F116" s="29"/>
      <c r="G116" s="29"/>
      <c r="H116" s="29"/>
      <c r="I116" s="29"/>
      <c r="J116" s="29"/>
      <c r="K116" s="29"/>
      <c r="L116" s="29"/>
      <c r="M116" s="7"/>
    </row>
    <row r="117" spans="1:13" ht="63.75" customHeight="1">
      <c r="A117" s="26" t="s">
        <v>212</v>
      </c>
      <c r="B117" s="27" t="s">
        <v>19</v>
      </c>
      <c r="C117" s="28" t="s">
        <v>213</v>
      </c>
      <c r="D117" s="29"/>
      <c r="E117" s="29"/>
      <c r="F117" s="29"/>
      <c r="G117" s="29"/>
      <c r="H117" s="29"/>
      <c r="I117" s="29"/>
      <c r="J117" s="29"/>
      <c r="K117" s="29"/>
      <c r="L117" s="29"/>
      <c r="M117" s="7"/>
    </row>
    <row r="118" spans="1:13" ht="51" customHeight="1">
      <c r="A118" s="26" t="s">
        <v>214</v>
      </c>
      <c r="B118" s="27" t="s">
        <v>19</v>
      </c>
      <c r="C118" s="28" t="s">
        <v>215</v>
      </c>
      <c r="D118" s="29"/>
      <c r="E118" s="29"/>
      <c r="F118" s="29"/>
      <c r="G118" s="29"/>
      <c r="H118" s="29"/>
      <c r="I118" s="29"/>
      <c r="J118" s="29"/>
      <c r="K118" s="29"/>
      <c r="L118" s="29"/>
      <c r="M118" s="7"/>
    </row>
    <row r="119" spans="1:13" ht="47.25" customHeight="1">
      <c r="A119" s="26" t="s">
        <v>216</v>
      </c>
      <c r="B119" s="27" t="s">
        <v>19</v>
      </c>
      <c r="C119" s="28" t="s">
        <v>217</v>
      </c>
      <c r="D119" s="29">
        <v>-7537752.8099999996</v>
      </c>
      <c r="E119" s="29">
        <v>-7537752.8099999996</v>
      </c>
      <c r="F119" s="29"/>
      <c r="G119" s="29">
        <v>-7537752.8099999996</v>
      </c>
      <c r="H119" s="29">
        <v>-7537752.8099999996</v>
      </c>
      <c r="I119" s="29"/>
      <c r="J119" s="22">
        <f t="shared" ref="J119:L120" si="31">G119/D119*100</f>
        <v>100</v>
      </c>
      <c r="K119" s="22">
        <f t="shared" si="31"/>
        <v>100</v>
      </c>
      <c r="L119" s="22" t="e">
        <f t="shared" si="31"/>
        <v>#DIV/0!</v>
      </c>
      <c r="M119" s="7"/>
    </row>
    <row r="120" spans="1:13" ht="62.25" customHeight="1">
      <c r="A120" s="26" t="s">
        <v>218</v>
      </c>
      <c r="B120" s="27" t="s">
        <v>19</v>
      </c>
      <c r="C120" s="28" t="s">
        <v>219</v>
      </c>
      <c r="D120" s="29">
        <v>-7537752.8099999996</v>
      </c>
      <c r="E120" s="29">
        <v>-7537752.8099999996</v>
      </c>
      <c r="F120" s="29"/>
      <c r="G120" s="29">
        <v>-7537752.8099999996</v>
      </c>
      <c r="H120" s="29">
        <v>-7537752.8099999996</v>
      </c>
      <c r="I120" s="29"/>
      <c r="J120" s="22">
        <f t="shared" si="31"/>
        <v>100</v>
      </c>
      <c r="K120" s="22">
        <f t="shared" si="31"/>
        <v>100</v>
      </c>
      <c r="L120" s="22" t="e">
        <f t="shared" si="31"/>
        <v>#DIV/0!</v>
      </c>
      <c r="M120" s="7"/>
    </row>
    <row r="121" spans="1:13" ht="51" customHeight="1">
      <c r="A121" s="26" t="s">
        <v>220</v>
      </c>
      <c r="B121" s="27" t="s">
        <v>19</v>
      </c>
      <c r="C121" s="28" t="s">
        <v>221</v>
      </c>
      <c r="D121" s="29"/>
      <c r="E121" s="29"/>
      <c r="F121" s="29"/>
      <c r="G121" s="29"/>
      <c r="H121" s="29"/>
      <c r="I121" s="29"/>
      <c r="J121" s="29"/>
      <c r="K121" s="29"/>
      <c r="L121" s="29"/>
      <c r="M121" s="7"/>
    </row>
    <row r="122" spans="1:13" hidden="1">
      <c r="A122" s="8"/>
      <c r="B122" s="11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3" t="s">
        <v>222</v>
      </c>
    </row>
    <row r="123" spans="1:13" hidden="1">
      <c r="A123" s="8"/>
      <c r="B123" s="8"/>
      <c r="C123" s="8"/>
      <c r="D123" s="13"/>
      <c r="E123" s="13"/>
      <c r="F123" s="13"/>
      <c r="G123" s="13"/>
      <c r="H123" s="13"/>
      <c r="I123" s="13"/>
      <c r="J123" s="13"/>
      <c r="K123" s="13"/>
      <c r="L123" s="13"/>
      <c r="M123" s="3" t="s">
        <v>222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topLeftCell="A49" workbookViewId="0">
      <selection activeCell="I57" sqref="I57"/>
    </sheetView>
  </sheetViews>
  <sheetFormatPr defaultRowHeight="15"/>
  <cols>
    <col min="1" max="1" width="46.85546875" style="1" customWidth="1"/>
    <col min="2" max="2" width="7.140625" style="1" customWidth="1"/>
    <col min="3" max="3" width="31.42578125" style="1" customWidth="1"/>
    <col min="4" max="4" width="16.5703125" style="1" customWidth="1"/>
    <col min="5" max="5" width="16.7109375" style="1" customWidth="1"/>
    <col min="6" max="7" width="15.42578125" style="1" customWidth="1"/>
    <col min="8" max="8" width="16.7109375" style="1" customWidth="1"/>
    <col min="9" max="12" width="14.7109375" style="1" customWidth="1"/>
    <col min="13" max="13" width="9.7109375" style="1" customWidth="1"/>
    <col min="14" max="16384" width="9.140625" style="1"/>
  </cols>
  <sheetData>
    <row r="1" spans="1:13" ht="7.5" customHeight="1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>
      <c r="A2" s="30"/>
      <c r="B2" s="30"/>
      <c r="C2" s="30" t="s">
        <v>365</v>
      </c>
      <c r="D2" s="31"/>
      <c r="E2" s="31"/>
      <c r="F2" s="32"/>
      <c r="G2" s="32"/>
      <c r="H2" s="33"/>
      <c r="I2" s="33"/>
      <c r="J2" s="33"/>
      <c r="K2" s="33"/>
      <c r="L2" s="33"/>
      <c r="M2" s="3"/>
    </row>
    <row r="3" spans="1:13" ht="12.95" customHeight="1">
      <c r="A3" s="34"/>
      <c r="B3" s="34"/>
      <c r="C3" s="34"/>
      <c r="D3" s="35"/>
      <c r="E3" s="35"/>
      <c r="F3" s="35"/>
      <c r="G3" s="36"/>
      <c r="H3" s="37"/>
      <c r="I3" s="37"/>
      <c r="J3" s="37"/>
      <c r="K3" s="37"/>
      <c r="L3" s="37"/>
      <c r="M3" s="3"/>
    </row>
    <row r="4" spans="1:13" ht="18" customHeight="1">
      <c r="A4" s="79" t="s">
        <v>0</v>
      </c>
      <c r="B4" s="79" t="s">
        <v>1</v>
      </c>
      <c r="C4" s="79" t="s">
        <v>223</v>
      </c>
      <c r="D4" s="81" t="s">
        <v>3</v>
      </c>
      <c r="E4" s="77"/>
      <c r="F4" s="77"/>
      <c r="G4" s="81" t="s">
        <v>4</v>
      </c>
      <c r="H4" s="77"/>
      <c r="I4" s="77"/>
      <c r="J4" s="75" t="s">
        <v>378</v>
      </c>
      <c r="K4" s="75" t="s">
        <v>379</v>
      </c>
      <c r="L4" s="75" t="s">
        <v>380</v>
      </c>
      <c r="M4" s="5"/>
    </row>
    <row r="5" spans="1:13" ht="140.44999999999999" customHeight="1">
      <c r="A5" s="80"/>
      <c r="B5" s="80"/>
      <c r="C5" s="80"/>
      <c r="D5" s="18" t="s">
        <v>363</v>
      </c>
      <c r="E5" s="18" t="s">
        <v>224</v>
      </c>
      <c r="F5" s="18" t="s">
        <v>8</v>
      </c>
      <c r="G5" s="18" t="s">
        <v>363</v>
      </c>
      <c r="H5" s="18" t="s">
        <v>7</v>
      </c>
      <c r="I5" s="18" t="s">
        <v>8</v>
      </c>
      <c r="J5" s="76"/>
      <c r="K5" s="76"/>
      <c r="L5" s="76"/>
      <c r="M5" s="5"/>
    </row>
    <row r="6" spans="1:13" ht="11.45" customHeight="1" thickBot="1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389</v>
      </c>
      <c r="K6" s="19" t="s">
        <v>390</v>
      </c>
      <c r="L6" s="19" t="s">
        <v>391</v>
      </c>
      <c r="M6" s="5"/>
    </row>
    <row r="7" spans="1:13" ht="30" customHeight="1">
      <c r="A7" s="67" t="s">
        <v>225</v>
      </c>
      <c r="B7" s="64" t="s">
        <v>226</v>
      </c>
      <c r="C7" s="68" t="s">
        <v>407</v>
      </c>
      <c r="D7" s="62">
        <f t="shared" ref="D7:I7" si="0">D9+D18+D20+D25+D31+D38+D43+D46+D48+D52+D55+D57+D36</f>
        <v>431977063.88</v>
      </c>
      <c r="E7" s="62">
        <f t="shared" si="0"/>
        <v>396485449.10999995</v>
      </c>
      <c r="F7" s="62">
        <f t="shared" si="0"/>
        <v>82543114.770000011</v>
      </c>
      <c r="G7" s="62">
        <f t="shared" si="0"/>
        <v>293009655</v>
      </c>
      <c r="H7" s="62">
        <f t="shared" si="0"/>
        <v>268594904.30000001</v>
      </c>
      <c r="I7" s="62">
        <f t="shared" si="0"/>
        <v>59385158.949999996</v>
      </c>
      <c r="J7" s="62">
        <f>G7/D7*100</f>
        <v>67.829910312413233</v>
      </c>
      <c r="K7" s="62">
        <f>H7/E7*100</f>
        <v>67.74394997418473</v>
      </c>
      <c r="L7" s="62">
        <f>I7/F7*100</f>
        <v>71.944412463077185</v>
      </c>
      <c r="M7" s="7"/>
    </row>
    <row r="8" spans="1:13" ht="30" customHeight="1">
      <c r="A8" s="38" t="s">
        <v>22</v>
      </c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7"/>
    </row>
    <row r="9" spans="1:13" ht="28.5" customHeight="1">
      <c r="A9" s="59" t="s">
        <v>227</v>
      </c>
      <c r="B9" s="60" t="s">
        <v>228</v>
      </c>
      <c r="C9" s="61" t="s">
        <v>229</v>
      </c>
      <c r="D9" s="62">
        <f t="shared" ref="D9:I9" si="1">SUM(D10:D17)</f>
        <v>104888300.77000001</v>
      </c>
      <c r="E9" s="62">
        <f t="shared" si="1"/>
        <v>77045682.420000002</v>
      </c>
      <c r="F9" s="62">
        <f t="shared" si="1"/>
        <v>27842618.350000001</v>
      </c>
      <c r="G9" s="62">
        <f t="shared" si="1"/>
        <v>76840845.370000005</v>
      </c>
      <c r="H9" s="62">
        <f t="shared" si="1"/>
        <v>55832861.659999996</v>
      </c>
      <c r="I9" s="62">
        <f t="shared" si="1"/>
        <v>21007983.710000001</v>
      </c>
      <c r="J9" s="62">
        <f t="shared" ref="J9:L12" si="2">G9/D9*100</f>
        <v>73.259691315332958</v>
      </c>
      <c r="K9" s="62">
        <f t="shared" si="2"/>
        <v>72.467216729469257</v>
      </c>
      <c r="L9" s="62">
        <f t="shared" si="2"/>
        <v>75.452615288964012</v>
      </c>
      <c r="M9" s="7"/>
    </row>
    <row r="10" spans="1:13" ht="25.5" customHeight="1">
      <c r="A10" s="69" t="s">
        <v>230</v>
      </c>
      <c r="B10" s="70" t="s">
        <v>228</v>
      </c>
      <c r="C10" s="71" t="s">
        <v>231</v>
      </c>
      <c r="D10" s="72">
        <v>6502100.3499999996</v>
      </c>
      <c r="E10" s="72">
        <v>1937400</v>
      </c>
      <c r="F10" s="72">
        <v>4564700.3499999996</v>
      </c>
      <c r="G10" s="72">
        <v>5003613.29</v>
      </c>
      <c r="H10" s="72">
        <v>1625046.04</v>
      </c>
      <c r="I10" s="72">
        <v>3378567.25</v>
      </c>
      <c r="J10" s="29">
        <f t="shared" si="2"/>
        <v>76.953799859456183</v>
      </c>
      <c r="K10" s="29">
        <f t="shared" si="2"/>
        <v>83.877673170228135</v>
      </c>
      <c r="L10" s="29">
        <f t="shared" si="2"/>
        <v>74.015093893293567</v>
      </c>
      <c r="M10" s="7"/>
    </row>
    <row r="11" spans="1:13" ht="41.25" customHeight="1">
      <c r="A11" s="69" t="s">
        <v>232</v>
      </c>
      <c r="B11" s="70" t="s">
        <v>228</v>
      </c>
      <c r="C11" s="71" t="s">
        <v>233</v>
      </c>
      <c r="D11" s="72">
        <v>117000</v>
      </c>
      <c r="E11" s="72">
        <v>93000</v>
      </c>
      <c r="F11" s="72">
        <v>24000</v>
      </c>
      <c r="G11" s="72">
        <v>55610</v>
      </c>
      <c r="H11" s="72">
        <v>55610</v>
      </c>
      <c r="I11" s="72">
        <v>0</v>
      </c>
      <c r="J11" s="29">
        <f t="shared" si="2"/>
        <v>47.529914529914528</v>
      </c>
      <c r="K11" s="29">
        <f t="shared" si="2"/>
        <v>59.795698924731177</v>
      </c>
      <c r="L11" s="29">
        <f t="shared" si="2"/>
        <v>0</v>
      </c>
      <c r="M11" s="7"/>
    </row>
    <row r="12" spans="1:13" ht="51" customHeight="1">
      <c r="A12" s="69" t="s">
        <v>234</v>
      </c>
      <c r="B12" s="70" t="s">
        <v>228</v>
      </c>
      <c r="C12" s="71" t="s">
        <v>235</v>
      </c>
      <c r="D12" s="72">
        <v>51776455.25</v>
      </c>
      <c r="E12" s="72">
        <v>28591037.25</v>
      </c>
      <c r="F12" s="72">
        <v>23185418</v>
      </c>
      <c r="G12" s="72">
        <v>36887935.75</v>
      </c>
      <c r="H12" s="72">
        <v>19258519.289999999</v>
      </c>
      <c r="I12" s="72">
        <v>17629416.460000001</v>
      </c>
      <c r="J12" s="29">
        <f t="shared" si="2"/>
        <v>71.244614124100352</v>
      </c>
      <c r="K12" s="29">
        <f t="shared" si="2"/>
        <v>67.358589062731539</v>
      </c>
      <c r="L12" s="29">
        <f t="shared" si="2"/>
        <v>76.036655711792648</v>
      </c>
      <c r="M12" s="7"/>
    </row>
    <row r="13" spans="1:13" ht="15" customHeight="1">
      <c r="A13" s="69" t="s">
        <v>236</v>
      </c>
      <c r="B13" s="70" t="s">
        <v>228</v>
      </c>
      <c r="C13" s="71" t="s">
        <v>237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29"/>
      <c r="K13" s="29"/>
      <c r="L13" s="29"/>
      <c r="M13" s="7"/>
    </row>
    <row r="14" spans="1:13" ht="38.25" customHeight="1">
      <c r="A14" s="69" t="s">
        <v>238</v>
      </c>
      <c r="B14" s="70" t="s">
        <v>228</v>
      </c>
      <c r="C14" s="71" t="s">
        <v>239</v>
      </c>
      <c r="D14" s="72">
        <v>14224910.460000001</v>
      </c>
      <c r="E14" s="72">
        <v>14224910.460000001</v>
      </c>
      <c r="F14" s="72">
        <v>0</v>
      </c>
      <c r="G14" s="72">
        <v>10467044.85</v>
      </c>
      <c r="H14" s="72">
        <v>10467044.85</v>
      </c>
      <c r="I14" s="72">
        <v>0</v>
      </c>
      <c r="J14" s="29">
        <f>G14/D14*100</f>
        <v>73.582500778707882</v>
      </c>
      <c r="K14" s="29">
        <f>H14/E14*100</f>
        <v>73.582500778707882</v>
      </c>
      <c r="L14" s="29" t="e">
        <f>I14/F14*100</f>
        <v>#DIV/0!</v>
      </c>
      <c r="M14" s="7"/>
    </row>
    <row r="15" spans="1:13" ht="15" customHeight="1">
      <c r="A15" s="69" t="s">
        <v>240</v>
      </c>
      <c r="B15" s="70" t="s">
        <v>228</v>
      </c>
      <c r="C15" s="71" t="s">
        <v>241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29"/>
      <c r="K15" s="29"/>
      <c r="L15" s="29"/>
      <c r="M15" s="7"/>
    </row>
    <row r="16" spans="1:13" ht="15" customHeight="1">
      <c r="A16" s="69" t="s">
        <v>242</v>
      </c>
      <c r="B16" s="70" t="s">
        <v>228</v>
      </c>
      <c r="C16" s="71" t="s">
        <v>243</v>
      </c>
      <c r="D16" s="72">
        <v>115000</v>
      </c>
      <c r="E16" s="72">
        <v>50000</v>
      </c>
      <c r="F16" s="72">
        <v>65000</v>
      </c>
      <c r="G16" s="72">
        <v>0</v>
      </c>
      <c r="H16" s="72">
        <v>0</v>
      </c>
      <c r="I16" s="72">
        <v>0</v>
      </c>
      <c r="J16" s="72"/>
      <c r="K16" s="72"/>
      <c r="L16" s="72"/>
      <c r="M16" s="7"/>
    </row>
    <row r="17" spans="1:13" ht="15" customHeight="1">
      <c r="A17" s="69" t="s">
        <v>244</v>
      </c>
      <c r="B17" s="70" t="s">
        <v>228</v>
      </c>
      <c r="C17" s="71" t="s">
        <v>245</v>
      </c>
      <c r="D17" s="72">
        <v>32152834.710000001</v>
      </c>
      <c r="E17" s="72">
        <v>32149334.710000001</v>
      </c>
      <c r="F17" s="72">
        <v>3500</v>
      </c>
      <c r="G17" s="72">
        <v>24426641.48</v>
      </c>
      <c r="H17" s="72">
        <v>24426641.48</v>
      </c>
      <c r="I17" s="72">
        <v>0</v>
      </c>
      <c r="J17" s="29">
        <f t="shared" ref="J17:J58" si="3">G17/D17*100</f>
        <v>75.970413496396816</v>
      </c>
      <c r="K17" s="29">
        <f t="shared" ref="K17:K58" si="4">H17/E17*100</f>
        <v>75.978684163570364</v>
      </c>
      <c r="L17" s="29">
        <f t="shared" ref="L17:L58" si="5">I17/F17*100</f>
        <v>0</v>
      </c>
      <c r="M17" s="7"/>
    </row>
    <row r="18" spans="1:13" ht="15" customHeight="1">
      <c r="A18" s="59" t="s">
        <v>246</v>
      </c>
      <c r="B18" s="60" t="s">
        <v>228</v>
      </c>
      <c r="C18" s="61" t="s">
        <v>247</v>
      </c>
      <c r="D18" s="62">
        <f>D19</f>
        <v>560000</v>
      </c>
      <c r="E18" s="62">
        <v>0</v>
      </c>
      <c r="F18" s="62">
        <f>F19</f>
        <v>560000</v>
      </c>
      <c r="G18" s="62">
        <f>G19</f>
        <v>418599.14</v>
      </c>
      <c r="H18" s="62">
        <v>0</v>
      </c>
      <c r="I18" s="62">
        <f>I19</f>
        <v>418599.14</v>
      </c>
      <c r="J18" s="62">
        <f t="shared" si="3"/>
        <v>74.749846428571431</v>
      </c>
      <c r="K18" s="62" t="e">
        <f t="shared" si="4"/>
        <v>#DIV/0!</v>
      </c>
      <c r="L18" s="62">
        <f t="shared" si="5"/>
        <v>74.749846428571431</v>
      </c>
      <c r="M18" s="7"/>
    </row>
    <row r="19" spans="1:13" ht="15" customHeight="1">
      <c r="A19" s="69" t="s">
        <v>248</v>
      </c>
      <c r="B19" s="70" t="s">
        <v>228</v>
      </c>
      <c r="C19" s="71" t="s">
        <v>249</v>
      </c>
      <c r="D19" s="72">
        <v>560000</v>
      </c>
      <c r="E19" s="72">
        <v>0</v>
      </c>
      <c r="F19" s="72">
        <v>560000</v>
      </c>
      <c r="G19" s="72">
        <v>418599.14</v>
      </c>
      <c r="H19" s="72">
        <v>0</v>
      </c>
      <c r="I19" s="72">
        <v>418599.14</v>
      </c>
      <c r="J19" s="29">
        <f t="shared" si="3"/>
        <v>74.749846428571431</v>
      </c>
      <c r="K19" s="29" t="e">
        <f t="shared" si="4"/>
        <v>#DIV/0!</v>
      </c>
      <c r="L19" s="29">
        <f t="shared" si="5"/>
        <v>74.749846428571431</v>
      </c>
      <c r="M19" s="7"/>
    </row>
    <row r="20" spans="1:13" ht="25.5" customHeight="1">
      <c r="A20" s="59" t="s">
        <v>250</v>
      </c>
      <c r="B20" s="60" t="s">
        <v>228</v>
      </c>
      <c r="C20" s="61" t="s">
        <v>251</v>
      </c>
      <c r="D20" s="62">
        <f t="shared" ref="D20:I20" si="6">D22+D23+D21+D24</f>
        <v>12511900</v>
      </c>
      <c r="E20" s="62">
        <f t="shared" si="6"/>
        <v>2514300</v>
      </c>
      <c r="F20" s="62">
        <f t="shared" si="6"/>
        <v>9997600</v>
      </c>
      <c r="G20" s="62">
        <f t="shared" si="6"/>
        <v>12081673.6</v>
      </c>
      <c r="H20" s="62">
        <f t="shared" si="6"/>
        <v>1544721.42</v>
      </c>
      <c r="I20" s="62">
        <f t="shared" si="6"/>
        <v>10536952.18</v>
      </c>
      <c r="J20" s="62">
        <f t="shared" si="3"/>
        <v>96.561462287901918</v>
      </c>
      <c r="K20" s="62">
        <f t="shared" si="4"/>
        <v>61.437434673666623</v>
      </c>
      <c r="L20" s="62">
        <f t="shared" si="5"/>
        <v>105.39481655597342</v>
      </c>
      <c r="M20" s="7"/>
    </row>
    <row r="21" spans="1:13" ht="25.5" customHeight="1">
      <c r="A21" s="69" t="s">
        <v>376</v>
      </c>
      <c r="B21" s="70" t="s">
        <v>228</v>
      </c>
      <c r="C21" s="71" t="s">
        <v>377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29" t="e">
        <f t="shared" si="3"/>
        <v>#DIV/0!</v>
      </c>
      <c r="K21" s="29" t="e">
        <f t="shared" si="4"/>
        <v>#DIV/0!</v>
      </c>
      <c r="L21" s="29" t="e">
        <f t="shared" si="5"/>
        <v>#DIV/0!</v>
      </c>
      <c r="M21" s="7"/>
    </row>
    <row r="22" spans="1:13" ht="38.25" customHeight="1">
      <c r="A22" s="69" t="s">
        <v>252</v>
      </c>
      <c r="B22" s="70" t="s">
        <v>228</v>
      </c>
      <c r="C22" s="71" t="s">
        <v>253</v>
      </c>
      <c r="D22" s="72">
        <v>11959500</v>
      </c>
      <c r="E22" s="72">
        <v>2397900</v>
      </c>
      <c r="F22" s="72">
        <v>9561600</v>
      </c>
      <c r="G22" s="72">
        <v>11949438.6</v>
      </c>
      <c r="H22" s="72">
        <v>1458446.42</v>
      </c>
      <c r="I22" s="72">
        <v>10490992.18</v>
      </c>
      <c r="J22" s="29">
        <f t="shared" si="3"/>
        <v>99.915871064843842</v>
      </c>
      <c r="K22" s="29">
        <f t="shared" si="4"/>
        <v>60.821819925768374</v>
      </c>
      <c r="L22" s="29">
        <f t="shared" si="5"/>
        <v>109.72004873661312</v>
      </c>
      <c r="M22" s="7"/>
    </row>
    <row r="23" spans="1:13" ht="15" customHeight="1">
      <c r="A23" s="69" t="s">
        <v>254</v>
      </c>
      <c r="B23" s="70" t="s">
        <v>228</v>
      </c>
      <c r="C23" s="71" t="s">
        <v>255</v>
      </c>
      <c r="D23" s="72">
        <v>436000</v>
      </c>
      <c r="E23" s="72">
        <v>0</v>
      </c>
      <c r="F23" s="72">
        <v>436000</v>
      </c>
      <c r="G23" s="72">
        <v>45960</v>
      </c>
      <c r="H23" s="72">
        <v>0</v>
      </c>
      <c r="I23" s="72">
        <v>45960</v>
      </c>
      <c r="J23" s="29">
        <f t="shared" si="3"/>
        <v>10.541284403669724</v>
      </c>
      <c r="K23" s="29" t="e">
        <f t="shared" si="4"/>
        <v>#DIV/0!</v>
      </c>
      <c r="L23" s="29">
        <f t="shared" si="5"/>
        <v>10.541284403669724</v>
      </c>
      <c r="M23" s="7"/>
    </row>
    <row r="24" spans="1:13" ht="27" customHeight="1">
      <c r="A24" s="69" t="s">
        <v>394</v>
      </c>
      <c r="B24" s="70" t="s">
        <v>228</v>
      </c>
      <c r="C24" s="71" t="s">
        <v>395</v>
      </c>
      <c r="D24" s="72">
        <v>116400</v>
      </c>
      <c r="E24" s="72">
        <v>116400</v>
      </c>
      <c r="F24" s="72"/>
      <c r="G24" s="72">
        <v>86275</v>
      </c>
      <c r="H24" s="72">
        <v>86275</v>
      </c>
      <c r="I24" s="72"/>
      <c r="J24" s="29">
        <f t="shared" si="3"/>
        <v>74.119415807560145</v>
      </c>
      <c r="K24" s="29">
        <f t="shared" si="4"/>
        <v>74.119415807560145</v>
      </c>
      <c r="L24" s="29"/>
      <c r="M24" s="7"/>
    </row>
    <row r="25" spans="1:13" ht="15" customHeight="1">
      <c r="A25" s="59" t="s">
        <v>256</v>
      </c>
      <c r="B25" s="60" t="s">
        <v>228</v>
      </c>
      <c r="C25" s="61" t="s">
        <v>257</v>
      </c>
      <c r="D25" s="62">
        <f>D26+D27+D28+D29+D30</f>
        <v>8445316.4199999999</v>
      </c>
      <c r="E25" s="62">
        <f t="shared" ref="E25:I25" si="7">E26+E27+E28+E29+E30</f>
        <v>4365600</v>
      </c>
      <c r="F25" s="62">
        <f t="shared" si="7"/>
        <v>4079716.42</v>
      </c>
      <c r="G25" s="62">
        <f t="shared" si="7"/>
        <v>2418001.1799999997</v>
      </c>
      <c r="H25" s="62">
        <f t="shared" si="7"/>
        <v>203063.62</v>
      </c>
      <c r="I25" s="62">
        <f t="shared" si="7"/>
        <v>2214937.5499999998</v>
      </c>
      <c r="J25" s="62">
        <f t="shared" si="3"/>
        <v>28.631268027728908</v>
      </c>
      <c r="K25" s="62">
        <f t="shared" si="4"/>
        <v>4.6514481400036649</v>
      </c>
      <c r="L25" s="62">
        <f t="shared" si="5"/>
        <v>54.291458571524927</v>
      </c>
      <c r="M25" s="7"/>
    </row>
    <row r="26" spans="1:13" ht="15" customHeight="1">
      <c r="A26" s="69" t="s">
        <v>258</v>
      </c>
      <c r="B26" s="70" t="s">
        <v>228</v>
      </c>
      <c r="C26" s="71" t="s">
        <v>259</v>
      </c>
      <c r="D26" s="72">
        <v>132700</v>
      </c>
      <c r="E26" s="72">
        <v>43800</v>
      </c>
      <c r="F26" s="72">
        <v>88900</v>
      </c>
      <c r="G26" s="72">
        <v>82663.19</v>
      </c>
      <c r="H26" s="72">
        <v>30007.25</v>
      </c>
      <c r="I26" s="72">
        <v>52655.94</v>
      </c>
      <c r="J26" s="29">
        <f t="shared" si="3"/>
        <v>62.2932856066315</v>
      </c>
      <c r="K26" s="29">
        <f t="shared" si="4"/>
        <v>68.509703196347033</v>
      </c>
      <c r="L26" s="29">
        <f t="shared" si="5"/>
        <v>59.230528683914521</v>
      </c>
      <c r="M26" s="7"/>
    </row>
    <row r="27" spans="1:13" ht="15" customHeight="1">
      <c r="A27" s="69" t="s">
        <v>260</v>
      </c>
      <c r="B27" s="70" t="s">
        <v>228</v>
      </c>
      <c r="C27" s="71" t="s">
        <v>261</v>
      </c>
      <c r="D27" s="72">
        <v>80500</v>
      </c>
      <c r="E27" s="72">
        <v>80500</v>
      </c>
      <c r="F27" s="72">
        <v>0</v>
      </c>
      <c r="G27" s="72">
        <v>0</v>
      </c>
      <c r="H27" s="72">
        <v>0</v>
      </c>
      <c r="I27" s="72">
        <v>0</v>
      </c>
      <c r="J27" s="29">
        <f t="shared" si="3"/>
        <v>0</v>
      </c>
      <c r="K27" s="29">
        <f t="shared" si="4"/>
        <v>0</v>
      </c>
      <c r="L27" s="29" t="e">
        <f t="shared" si="5"/>
        <v>#DIV/0!</v>
      </c>
      <c r="M27" s="7"/>
    </row>
    <row r="28" spans="1:13" ht="15" customHeight="1">
      <c r="A28" s="69" t="s">
        <v>262</v>
      </c>
      <c r="B28" s="70" t="s">
        <v>228</v>
      </c>
      <c r="C28" s="71" t="s">
        <v>263</v>
      </c>
      <c r="D28" s="72">
        <v>329700</v>
      </c>
      <c r="E28" s="72">
        <v>0</v>
      </c>
      <c r="F28" s="72">
        <v>329700</v>
      </c>
      <c r="G28" s="72">
        <v>129700</v>
      </c>
      <c r="H28" s="72">
        <v>0</v>
      </c>
      <c r="I28" s="72">
        <v>129700</v>
      </c>
      <c r="J28" s="29">
        <f t="shared" si="3"/>
        <v>39.338792841977558</v>
      </c>
      <c r="K28" s="29" t="e">
        <f t="shared" si="4"/>
        <v>#DIV/0!</v>
      </c>
      <c r="L28" s="29">
        <f t="shared" si="5"/>
        <v>39.338792841977558</v>
      </c>
      <c r="M28" s="7"/>
    </row>
    <row r="29" spans="1:13" ht="15" customHeight="1">
      <c r="A29" s="69" t="s">
        <v>264</v>
      </c>
      <c r="B29" s="70" t="s">
        <v>228</v>
      </c>
      <c r="C29" s="71" t="s">
        <v>265</v>
      </c>
      <c r="D29" s="72">
        <v>6615816.4199999999</v>
      </c>
      <c r="E29" s="72">
        <v>3916000</v>
      </c>
      <c r="F29" s="72">
        <v>2699816.42</v>
      </c>
      <c r="G29" s="72">
        <v>1211107.24</v>
      </c>
      <c r="H29" s="72">
        <v>0</v>
      </c>
      <c r="I29" s="72">
        <v>1211107.24</v>
      </c>
      <c r="J29" s="29">
        <f t="shared" si="3"/>
        <v>18.306240123875746</v>
      </c>
      <c r="K29" s="29">
        <f t="shared" si="4"/>
        <v>0</v>
      </c>
      <c r="L29" s="29">
        <f t="shared" si="5"/>
        <v>44.858873774832439</v>
      </c>
      <c r="M29" s="7"/>
    </row>
    <row r="30" spans="1:13" ht="15" customHeight="1">
      <c r="A30" s="69" t="s">
        <v>266</v>
      </c>
      <c r="B30" s="70" t="s">
        <v>228</v>
      </c>
      <c r="C30" s="71" t="s">
        <v>267</v>
      </c>
      <c r="D30" s="72">
        <v>1286600</v>
      </c>
      <c r="E30" s="72">
        <v>325300</v>
      </c>
      <c r="F30" s="72">
        <v>961300</v>
      </c>
      <c r="G30" s="72">
        <v>994530.75</v>
      </c>
      <c r="H30" s="72">
        <v>173056.37</v>
      </c>
      <c r="I30" s="72">
        <v>821474.37</v>
      </c>
      <c r="J30" s="29">
        <f t="shared" si="3"/>
        <v>77.29914114720971</v>
      </c>
      <c r="K30" s="29">
        <f t="shared" si="4"/>
        <v>53.199007070396554</v>
      </c>
      <c r="L30" s="29">
        <f t="shared" si="5"/>
        <v>85.454527202746277</v>
      </c>
      <c r="M30" s="7"/>
    </row>
    <row r="31" spans="1:13" ht="15" customHeight="1">
      <c r="A31" s="59" t="s">
        <v>268</v>
      </c>
      <c r="B31" s="60" t="s">
        <v>228</v>
      </c>
      <c r="C31" s="61" t="s">
        <v>269</v>
      </c>
      <c r="D31" s="62">
        <f>D32+D33+D34+D35</f>
        <v>54959726.399999999</v>
      </c>
      <c r="E31" s="62">
        <f>E32+E33+E34+E35</f>
        <v>41163746.399999999</v>
      </c>
      <c r="F31" s="62">
        <f t="shared" ref="F31:I31" si="8">F32+F33+F34</f>
        <v>28723724</v>
      </c>
      <c r="G31" s="62">
        <f>G32+G33+G34+G35</f>
        <v>30367397.640000001</v>
      </c>
      <c r="H31" s="62">
        <f>H32+H33+H34+H35</f>
        <v>19207983.530000001</v>
      </c>
      <c r="I31" s="62">
        <f t="shared" si="8"/>
        <v>18586572.359999999</v>
      </c>
      <c r="J31" s="62">
        <f t="shared" si="3"/>
        <v>55.253909779288854</v>
      </c>
      <c r="K31" s="62">
        <f t="shared" si="4"/>
        <v>46.662379423268433</v>
      </c>
      <c r="L31" s="62">
        <f t="shared" si="5"/>
        <v>64.708087154715727</v>
      </c>
      <c r="M31" s="7"/>
    </row>
    <row r="32" spans="1:13" ht="15" customHeight="1">
      <c r="A32" s="69" t="s">
        <v>270</v>
      </c>
      <c r="B32" s="70" t="s">
        <v>228</v>
      </c>
      <c r="C32" s="71" t="s">
        <v>271</v>
      </c>
      <c r="D32" s="72">
        <v>6503600</v>
      </c>
      <c r="E32" s="72">
        <v>0</v>
      </c>
      <c r="F32" s="72">
        <v>6503600</v>
      </c>
      <c r="G32" s="72">
        <v>6299454.7300000004</v>
      </c>
      <c r="H32" s="72">
        <v>0</v>
      </c>
      <c r="I32" s="72">
        <v>6299454.7300000004</v>
      </c>
      <c r="J32" s="29">
        <f t="shared" si="3"/>
        <v>96.861042038255746</v>
      </c>
      <c r="K32" s="29" t="e">
        <f t="shared" si="4"/>
        <v>#DIV/0!</v>
      </c>
      <c r="L32" s="29">
        <f t="shared" si="5"/>
        <v>96.861042038255746</v>
      </c>
      <c r="M32" s="7"/>
    </row>
    <row r="33" spans="1:13" ht="15" customHeight="1">
      <c r="A33" s="69" t="s">
        <v>272</v>
      </c>
      <c r="B33" s="70" t="s">
        <v>228</v>
      </c>
      <c r="C33" s="71" t="s">
        <v>273</v>
      </c>
      <c r="D33" s="72">
        <v>38915584</v>
      </c>
      <c r="E33" s="72">
        <v>35199000</v>
      </c>
      <c r="F33" s="72">
        <v>18644328</v>
      </c>
      <c r="G33" s="72">
        <v>14868591.189999999</v>
      </c>
      <c r="H33" s="72">
        <v>13243237.130000001</v>
      </c>
      <c r="I33" s="72">
        <v>9052512.3100000005</v>
      </c>
      <c r="J33" s="29">
        <f t="shared" si="3"/>
        <v>38.20729297034319</v>
      </c>
      <c r="K33" s="29">
        <f t="shared" si="4"/>
        <v>37.623901616523199</v>
      </c>
      <c r="L33" s="29">
        <f t="shared" si="5"/>
        <v>48.553706574996966</v>
      </c>
      <c r="M33" s="7"/>
    </row>
    <row r="34" spans="1:13" ht="15" customHeight="1">
      <c r="A34" s="69" t="s">
        <v>274</v>
      </c>
      <c r="B34" s="70" t="s">
        <v>228</v>
      </c>
      <c r="C34" s="71" t="s">
        <v>275</v>
      </c>
      <c r="D34" s="72">
        <v>3575796</v>
      </c>
      <c r="E34" s="72">
        <v>0</v>
      </c>
      <c r="F34" s="72">
        <v>3575796</v>
      </c>
      <c r="G34" s="72">
        <v>3234605.32</v>
      </c>
      <c r="H34" s="72">
        <v>0</v>
      </c>
      <c r="I34" s="72">
        <v>3234605.32</v>
      </c>
      <c r="J34" s="29">
        <f t="shared" si="3"/>
        <v>90.458329278292155</v>
      </c>
      <c r="K34" s="29" t="e">
        <f t="shared" si="4"/>
        <v>#DIV/0!</v>
      </c>
      <c r="L34" s="29">
        <f t="shared" si="5"/>
        <v>90.458329278292155</v>
      </c>
      <c r="M34" s="7"/>
    </row>
    <row r="35" spans="1:13" ht="28.5" customHeight="1">
      <c r="A35" s="69" t="s">
        <v>401</v>
      </c>
      <c r="B35" s="70" t="s">
        <v>228</v>
      </c>
      <c r="C35" s="71" t="s">
        <v>402</v>
      </c>
      <c r="D35" s="72">
        <v>5964746.4000000004</v>
      </c>
      <c r="E35" s="72">
        <v>5964746.4000000004</v>
      </c>
      <c r="F35" s="72">
        <v>0</v>
      </c>
      <c r="G35" s="72">
        <v>5964746.4000000004</v>
      </c>
      <c r="H35" s="72">
        <v>5964746.4000000004</v>
      </c>
      <c r="I35" s="72">
        <v>0</v>
      </c>
      <c r="J35" s="29">
        <f t="shared" si="3"/>
        <v>100</v>
      </c>
      <c r="K35" s="29"/>
      <c r="L35" s="29" t="e">
        <f t="shared" si="5"/>
        <v>#DIV/0!</v>
      </c>
      <c r="M35" s="7"/>
    </row>
    <row r="36" spans="1:13" ht="15" customHeight="1">
      <c r="A36" s="59" t="s">
        <v>385</v>
      </c>
      <c r="B36" s="60" t="s">
        <v>228</v>
      </c>
      <c r="C36" s="61" t="s">
        <v>387</v>
      </c>
      <c r="D36" s="62">
        <f>D37</f>
        <v>140000</v>
      </c>
      <c r="E36" s="62">
        <f>E37</f>
        <v>140000</v>
      </c>
      <c r="F36" s="62">
        <f>F37</f>
        <v>0</v>
      </c>
      <c r="G36" s="62">
        <f>G37</f>
        <v>0</v>
      </c>
      <c r="H36" s="62">
        <f>H37</f>
        <v>0</v>
      </c>
      <c r="I36" s="62"/>
      <c r="J36" s="62">
        <f t="shared" si="3"/>
        <v>0</v>
      </c>
      <c r="K36" s="62">
        <f t="shared" si="4"/>
        <v>0</v>
      </c>
      <c r="L36" s="62" t="e">
        <f t="shared" si="5"/>
        <v>#DIV/0!</v>
      </c>
      <c r="M36" s="7"/>
    </row>
    <row r="37" spans="1:13" ht="15" customHeight="1">
      <c r="A37" s="69" t="s">
        <v>386</v>
      </c>
      <c r="B37" s="70" t="s">
        <v>228</v>
      </c>
      <c r="C37" s="61" t="s">
        <v>388</v>
      </c>
      <c r="D37" s="72">
        <v>140000</v>
      </c>
      <c r="E37" s="72">
        <v>140000</v>
      </c>
      <c r="F37" s="72">
        <v>0</v>
      </c>
      <c r="G37" s="72">
        <v>0</v>
      </c>
      <c r="H37" s="72">
        <v>0</v>
      </c>
      <c r="I37" s="72">
        <v>0</v>
      </c>
      <c r="J37" s="29">
        <f t="shared" si="3"/>
        <v>0</v>
      </c>
      <c r="K37" s="29">
        <f t="shared" si="4"/>
        <v>0</v>
      </c>
      <c r="L37" s="29" t="e">
        <f t="shared" si="5"/>
        <v>#DIV/0!</v>
      </c>
      <c r="M37" s="7"/>
    </row>
    <row r="38" spans="1:13" ht="15" customHeight="1">
      <c r="A38" s="59" t="s">
        <v>276</v>
      </c>
      <c r="B38" s="60" t="s">
        <v>228</v>
      </c>
      <c r="C38" s="61" t="s">
        <v>277</v>
      </c>
      <c r="D38" s="62">
        <f>D39+D40+D41+D42</f>
        <v>200854448.97</v>
      </c>
      <c r="E38" s="62">
        <f>E39+E40+E41+E42</f>
        <v>200854448.97</v>
      </c>
      <c r="F38" s="62">
        <v>0</v>
      </c>
      <c r="G38" s="62">
        <f>G39+G40+G41+G42</f>
        <v>132637099.20999999</v>
      </c>
      <c r="H38" s="62">
        <f>H39+H40+H41+H42</f>
        <v>132637099.20999999</v>
      </c>
      <c r="I38" s="62">
        <v>0</v>
      </c>
      <c r="J38" s="62">
        <f t="shared" si="3"/>
        <v>66.036425824857346</v>
      </c>
      <c r="K38" s="62">
        <f t="shared" si="4"/>
        <v>66.036425824857346</v>
      </c>
      <c r="L38" s="62" t="e">
        <f t="shared" si="5"/>
        <v>#DIV/0!</v>
      </c>
      <c r="M38" s="7"/>
    </row>
    <row r="39" spans="1:13" ht="15" customHeight="1">
      <c r="A39" s="69" t="s">
        <v>278</v>
      </c>
      <c r="B39" s="70" t="s">
        <v>228</v>
      </c>
      <c r="C39" s="71" t="s">
        <v>279</v>
      </c>
      <c r="D39" s="72">
        <v>45552145.990000002</v>
      </c>
      <c r="E39" s="72">
        <v>45552145.990000002</v>
      </c>
      <c r="F39" s="72">
        <v>0</v>
      </c>
      <c r="G39" s="72">
        <v>28742296.469999999</v>
      </c>
      <c r="H39" s="72">
        <v>28742296.469999999</v>
      </c>
      <c r="I39" s="72">
        <v>0</v>
      </c>
      <c r="J39" s="29">
        <f t="shared" si="3"/>
        <v>63.097568391859639</v>
      </c>
      <c r="K39" s="29">
        <f t="shared" si="4"/>
        <v>63.097568391859639</v>
      </c>
      <c r="L39" s="29" t="e">
        <f t="shared" si="5"/>
        <v>#DIV/0!</v>
      </c>
      <c r="M39" s="7"/>
    </row>
    <row r="40" spans="1:13" ht="15" customHeight="1">
      <c r="A40" s="69" t="s">
        <v>280</v>
      </c>
      <c r="B40" s="70" t="s">
        <v>228</v>
      </c>
      <c r="C40" s="71" t="s">
        <v>281</v>
      </c>
      <c r="D40" s="72">
        <v>138849948.41</v>
      </c>
      <c r="E40" s="72">
        <v>138849948.41</v>
      </c>
      <c r="F40" s="72">
        <v>0</v>
      </c>
      <c r="G40" s="72">
        <v>91018226.739999995</v>
      </c>
      <c r="H40" s="72">
        <v>91018226.739999995</v>
      </c>
      <c r="I40" s="72">
        <v>0</v>
      </c>
      <c r="J40" s="29">
        <f t="shared" si="3"/>
        <v>65.551502022340586</v>
      </c>
      <c r="K40" s="29">
        <f t="shared" si="4"/>
        <v>65.551502022340586</v>
      </c>
      <c r="L40" s="29" t="e">
        <f t="shared" si="5"/>
        <v>#DIV/0!</v>
      </c>
      <c r="M40" s="7"/>
    </row>
    <row r="41" spans="1:13" ht="15" customHeight="1">
      <c r="A41" s="69" t="s">
        <v>282</v>
      </c>
      <c r="B41" s="70" t="s">
        <v>228</v>
      </c>
      <c r="C41" s="71" t="s">
        <v>283</v>
      </c>
      <c r="D41" s="72">
        <v>1091219.23</v>
      </c>
      <c r="E41" s="72">
        <v>1091219.23</v>
      </c>
      <c r="F41" s="72">
        <v>0</v>
      </c>
      <c r="G41" s="72">
        <v>835967.66</v>
      </c>
      <c r="H41" s="72">
        <v>835967.66</v>
      </c>
      <c r="I41" s="29">
        <v>0</v>
      </c>
      <c r="J41" s="29">
        <f t="shared" si="3"/>
        <v>76.608589458233794</v>
      </c>
      <c r="K41" s="29">
        <f t="shared" si="4"/>
        <v>76.608589458233794</v>
      </c>
      <c r="L41" s="29" t="e">
        <f t="shared" si="5"/>
        <v>#DIV/0!</v>
      </c>
      <c r="M41" s="7"/>
    </row>
    <row r="42" spans="1:13" ht="15" customHeight="1">
      <c r="A42" s="69" t="s">
        <v>284</v>
      </c>
      <c r="B42" s="70" t="s">
        <v>228</v>
      </c>
      <c r="C42" s="71" t="s">
        <v>285</v>
      </c>
      <c r="D42" s="72">
        <v>15361135.34</v>
      </c>
      <c r="E42" s="72">
        <v>15361135.34</v>
      </c>
      <c r="F42" s="72">
        <v>0</v>
      </c>
      <c r="G42" s="72">
        <v>12040608.34</v>
      </c>
      <c r="H42" s="72">
        <v>12040608.34</v>
      </c>
      <c r="I42" s="29">
        <v>0</v>
      </c>
      <c r="J42" s="29">
        <f t="shared" si="3"/>
        <v>78.383583462392693</v>
      </c>
      <c r="K42" s="29">
        <f t="shared" si="4"/>
        <v>78.383583462392693</v>
      </c>
      <c r="L42" s="29" t="e">
        <f t="shared" si="5"/>
        <v>#DIV/0!</v>
      </c>
      <c r="M42" s="7"/>
    </row>
    <row r="43" spans="1:13" ht="15" customHeight="1">
      <c r="A43" s="59" t="s">
        <v>286</v>
      </c>
      <c r="B43" s="60" t="s">
        <v>228</v>
      </c>
      <c r="C43" s="61" t="s">
        <v>287</v>
      </c>
      <c r="D43" s="62">
        <f>D44+D45</f>
        <v>30297651.550000001</v>
      </c>
      <c r="E43" s="62">
        <f>E44+E45</f>
        <v>29508151.550000001</v>
      </c>
      <c r="F43" s="62">
        <f>F44+F45</f>
        <v>789500</v>
      </c>
      <c r="G43" s="62">
        <f>G44+G45</f>
        <v>24053655.43</v>
      </c>
      <c r="H43" s="62">
        <f>H44+H45</f>
        <v>23300799.43</v>
      </c>
      <c r="I43" s="62">
        <v>752856</v>
      </c>
      <c r="J43" s="62">
        <f t="shared" si="3"/>
        <v>79.391154757669653</v>
      </c>
      <c r="K43" s="62">
        <f t="shared" si="4"/>
        <v>78.963941168995376</v>
      </c>
      <c r="L43" s="62">
        <f t="shared" si="5"/>
        <v>95.358581380620649</v>
      </c>
      <c r="M43" s="7"/>
    </row>
    <row r="44" spans="1:13" ht="15" customHeight="1">
      <c r="A44" s="69" t="s">
        <v>288</v>
      </c>
      <c r="B44" s="70" t="s">
        <v>228</v>
      </c>
      <c r="C44" s="71" t="s">
        <v>289</v>
      </c>
      <c r="D44" s="72">
        <v>25696492.859999999</v>
      </c>
      <c r="E44" s="72">
        <v>24906992.859999999</v>
      </c>
      <c r="F44" s="72">
        <v>789500</v>
      </c>
      <c r="G44" s="72">
        <v>20166762.550000001</v>
      </c>
      <c r="H44" s="72">
        <v>19413906.550000001</v>
      </c>
      <c r="I44" s="72">
        <v>752856</v>
      </c>
      <c r="J44" s="29">
        <f t="shared" si="3"/>
        <v>78.480603014087748</v>
      </c>
      <c r="K44" s="29">
        <f t="shared" si="4"/>
        <v>77.945606116016691</v>
      </c>
      <c r="L44" s="29">
        <f t="shared" si="5"/>
        <v>95.358581380620649</v>
      </c>
      <c r="M44" s="7"/>
    </row>
    <row r="45" spans="1:13" ht="15" customHeight="1">
      <c r="A45" s="69" t="s">
        <v>290</v>
      </c>
      <c r="B45" s="70" t="s">
        <v>228</v>
      </c>
      <c r="C45" s="71" t="s">
        <v>291</v>
      </c>
      <c r="D45" s="72">
        <v>4601158.6900000004</v>
      </c>
      <c r="E45" s="72">
        <v>4601158.6900000004</v>
      </c>
      <c r="F45" s="72">
        <v>0</v>
      </c>
      <c r="G45" s="72">
        <v>3886892.88</v>
      </c>
      <c r="H45" s="72">
        <v>3886892.88</v>
      </c>
      <c r="I45" s="72">
        <v>0</v>
      </c>
      <c r="J45" s="29">
        <f t="shared" si="3"/>
        <v>84.47639261926868</v>
      </c>
      <c r="K45" s="29">
        <f t="shared" si="4"/>
        <v>84.47639261926868</v>
      </c>
      <c r="L45" s="29" t="e">
        <f t="shared" si="5"/>
        <v>#DIV/0!</v>
      </c>
      <c r="M45" s="7"/>
    </row>
    <row r="46" spans="1:13" ht="15" customHeight="1">
      <c r="A46" s="59" t="s">
        <v>381</v>
      </c>
      <c r="B46" s="60" t="s">
        <v>228</v>
      </c>
      <c r="C46" s="61" t="s">
        <v>383</v>
      </c>
      <c r="D46" s="73">
        <f t="shared" ref="D46:I46" si="9">D47</f>
        <v>220000</v>
      </c>
      <c r="E46" s="73">
        <f t="shared" si="9"/>
        <v>220000</v>
      </c>
      <c r="F46" s="73">
        <f t="shared" si="9"/>
        <v>0</v>
      </c>
      <c r="G46" s="73">
        <f t="shared" si="9"/>
        <v>220000</v>
      </c>
      <c r="H46" s="73">
        <f t="shared" si="9"/>
        <v>220000</v>
      </c>
      <c r="I46" s="73">
        <f t="shared" si="9"/>
        <v>0</v>
      </c>
      <c r="J46" s="62">
        <f t="shared" si="3"/>
        <v>100</v>
      </c>
      <c r="K46" s="62">
        <f t="shared" si="4"/>
        <v>100</v>
      </c>
      <c r="L46" s="62" t="e">
        <f t="shared" si="5"/>
        <v>#DIV/0!</v>
      </c>
      <c r="M46" s="7"/>
    </row>
    <row r="47" spans="1:13" ht="15" customHeight="1">
      <c r="A47" s="69" t="s">
        <v>382</v>
      </c>
      <c r="B47" s="70" t="s">
        <v>228</v>
      </c>
      <c r="C47" s="71" t="s">
        <v>384</v>
      </c>
      <c r="D47" s="72">
        <v>220000</v>
      </c>
      <c r="E47" s="72">
        <v>220000</v>
      </c>
      <c r="F47" s="72">
        <v>0</v>
      </c>
      <c r="G47" s="72">
        <v>220000</v>
      </c>
      <c r="H47" s="72">
        <v>220000</v>
      </c>
      <c r="I47" s="72">
        <v>0</v>
      </c>
      <c r="J47" s="29">
        <f t="shared" si="3"/>
        <v>100</v>
      </c>
      <c r="K47" s="29">
        <f t="shared" si="4"/>
        <v>100</v>
      </c>
      <c r="L47" s="29" t="e">
        <f t="shared" si="5"/>
        <v>#DIV/0!</v>
      </c>
      <c r="M47" s="7"/>
    </row>
    <row r="48" spans="1:13" ht="15" customHeight="1">
      <c r="A48" s="59" t="s">
        <v>292</v>
      </c>
      <c r="B48" s="60" t="s">
        <v>228</v>
      </c>
      <c r="C48" s="61" t="s">
        <v>293</v>
      </c>
      <c r="D48" s="62">
        <f t="shared" ref="D48:I48" si="10">SUM(D49:D51)</f>
        <v>18100600</v>
      </c>
      <c r="E48" s="62">
        <f t="shared" si="10"/>
        <v>17494900</v>
      </c>
      <c r="F48" s="62">
        <f t="shared" si="10"/>
        <v>605700</v>
      </c>
      <c r="G48" s="62">
        <f t="shared" si="10"/>
        <v>13333576.450000001</v>
      </c>
      <c r="H48" s="62">
        <f t="shared" si="10"/>
        <v>12875918.450000001</v>
      </c>
      <c r="I48" s="62">
        <f t="shared" si="10"/>
        <v>457658</v>
      </c>
      <c r="J48" s="62">
        <f t="shared" si="3"/>
        <v>73.663726340563301</v>
      </c>
      <c r="K48" s="62">
        <f t="shared" si="4"/>
        <v>73.598125453703659</v>
      </c>
      <c r="L48" s="62">
        <f t="shared" si="5"/>
        <v>75.558527323757644</v>
      </c>
      <c r="M48" s="7"/>
    </row>
    <row r="49" spans="1:13" ht="15" customHeight="1">
      <c r="A49" s="69" t="s">
        <v>294</v>
      </c>
      <c r="B49" s="70" t="s">
        <v>228</v>
      </c>
      <c r="C49" s="71" t="s">
        <v>295</v>
      </c>
      <c r="D49" s="72">
        <v>2376900</v>
      </c>
      <c r="E49" s="72">
        <v>1771200</v>
      </c>
      <c r="F49" s="72">
        <v>605700</v>
      </c>
      <c r="G49" s="72">
        <v>1780575.98</v>
      </c>
      <c r="H49" s="72">
        <v>1322917.98</v>
      </c>
      <c r="I49" s="72">
        <v>457658</v>
      </c>
      <c r="J49" s="29">
        <f t="shared" si="3"/>
        <v>74.911690857840043</v>
      </c>
      <c r="K49" s="29">
        <f t="shared" si="4"/>
        <v>74.690491192411926</v>
      </c>
      <c r="L49" s="29">
        <f t="shared" si="5"/>
        <v>75.558527323757644</v>
      </c>
      <c r="M49" s="7"/>
    </row>
    <row r="50" spans="1:13" ht="15" customHeight="1">
      <c r="A50" s="69" t="s">
        <v>296</v>
      </c>
      <c r="B50" s="70" t="s">
        <v>228</v>
      </c>
      <c r="C50" s="71" t="s">
        <v>297</v>
      </c>
      <c r="D50" s="72">
        <v>14027800</v>
      </c>
      <c r="E50" s="72">
        <v>14027800</v>
      </c>
      <c r="F50" s="72">
        <v>0</v>
      </c>
      <c r="G50" s="72">
        <v>10395887.33</v>
      </c>
      <c r="H50" s="72">
        <v>10395887.33</v>
      </c>
      <c r="I50" s="72">
        <v>0</v>
      </c>
      <c r="J50" s="29">
        <f t="shared" si="3"/>
        <v>74.109178417143113</v>
      </c>
      <c r="K50" s="29">
        <f t="shared" si="4"/>
        <v>74.109178417143113</v>
      </c>
      <c r="L50" s="29" t="e">
        <f t="shared" si="5"/>
        <v>#DIV/0!</v>
      </c>
      <c r="M50" s="7"/>
    </row>
    <row r="51" spans="1:13" ht="15" customHeight="1">
      <c r="A51" s="69" t="s">
        <v>298</v>
      </c>
      <c r="B51" s="70" t="s">
        <v>228</v>
      </c>
      <c r="C51" s="71" t="s">
        <v>299</v>
      </c>
      <c r="D51" s="72">
        <v>1695900</v>
      </c>
      <c r="E51" s="72">
        <v>1695900</v>
      </c>
      <c r="F51" s="72">
        <v>0</v>
      </c>
      <c r="G51" s="72">
        <v>1157113.1399999999</v>
      </c>
      <c r="H51" s="72">
        <v>1157113.1399999999</v>
      </c>
      <c r="I51" s="72">
        <v>0</v>
      </c>
      <c r="J51" s="29">
        <f t="shared" si="3"/>
        <v>68.230033610472304</v>
      </c>
      <c r="K51" s="29">
        <f t="shared" si="4"/>
        <v>68.230033610472304</v>
      </c>
      <c r="L51" s="29" t="e">
        <f t="shared" si="5"/>
        <v>#DIV/0!</v>
      </c>
      <c r="M51" s="7"/>
    </row>
    <row r="52" spans="1:13" ht="15" customHeight="1">
      <c r="A52" s="59" t="s">
        <v>300</v>
      </c>
      <c r="B52" s="60" t="s">
        <v>228</v>
      </c>
      <c r="C52" s="61" t="s">
        <v>301</v>
      </c>
      <c r="D52" s="62">
        <f t="shared" ref="D52:I52" si="11">D53+D54</f>
        <v>862419.77</v>
      </c>
      <c r="E52" s="62">
        <f t="shared" si="11"/>
        <v>399919.77</v>
      </c>
      <c r="F52" s="62">
        <f t="shared" si="11"/>
        <v>462500</v>
      </c>
      <c r="G52" s="62">
        <f t="shared" si="11"/>
        <v>591497.80000000005</v>
      </c>
      <c r="H52" s="62">
        <f t="shared" si="11"/>
        <v>333147.8</v>
      </c>
      <c r="I52" s="62">
        <f t="shared" si="11"/>
        <v>258350</v>
      </c>
      <c r="J52" s="62">
        <f t="shared" si="3"/>
        <v>68.585834946710463</v>
      </c>
      <c r="K52" s="62">
        <f t="shared" si="4"/>
        <v>83.303658631329967</v>
      </c>
      <c r="L52" s="62">
        <f t="shared" si="5"/>
        <v>55.859459459459458</v>
      </c>
      <c r="M52" s="7"/>
    </row>
    <row r="53" spans="1:13" ht="15" customHeight="1">
      <c r="A53" s="69" t="s">
        <v>302</v>
      </c>
      <c r="B53" s="70" t="s">
        <v>228</v>
      </c>
      <c r="C53" s="71" t="s">
        <v>303</v>
      </c>
      <c r="D53" s="72">
        <v>539919.77</v>
      </c>
      <c r="E53" s="72">
        <v>399919.77</v>
      </c>
      <c r="F53" s="72">
        <v>140000</v>
      </c>
      <c r="G53" s="72">
        <v>390520.8</v>
      </c>
      <c r="H53" s="72">
        <v>333147.8</v>
      </c>
      <c r="I53" s="72">
        <v>57373</v>
      </c>
      <c r="J53" s="29">
        <f t="shared" si="3"/>
        <v>72.329412942222874</v>
      </c>
      <c r="K53" s="29">
        <f t="shared" si="4"/>
        <v>83.303658631329967</v>
      </c>
      <c r="L53" s="29">
        <f t="shared" si="5"/>
        <v>40.980714285714285</v>
      </c>
      <c r="M53" s="7"/>
    </row>
    <row r="54" spans="1:13" ht="25.5" customHeight="1">
      <c r="A54" s="69" t="s">
        <v>304</v>
      </c>
      <c r="B54" s="70" t="s">
        <v>228</v>
      </c>
      <c r="C54" s="71" t="s">
        <v>305</v>
      </c>
      <c r="D54" s="72">
        <v>322500</v>
      </c>
      <c r="E54" s="72">
        <v>0</v>
      </c>
      <c r="F54" s="72">
        <v>322500</v>
      </c>
      <c r="G54" s="72">
        <v>200977</v>
      </c>
      <c r="H54" s="72">
        <v>0</v>
      </c>
      <c r="I54" s="72">
        <v>200977</v>
      </c>
      <c r="J54" s="29">
        <f t="shared" si="3"/>
        <v>62.318449612403107</v>
      </c>
      <c r="K54" s="29" t="e">
        <f t="shared" si="4"/>
        <v>#DIV/0!</v>
      </c>
      <c r="L54" s="29">
        <f t="shared" si="5"/>
        <v>62.318449612403107</v>
      </c>
      <c r="M54" s="7"/>
    </row>
    <row r="55" spans="1:13" ht="51" customHeight="1">
      <c r="A55" s="59" t="s">
        <v>306</v>
      </c>
      <c r="B55" s="60" t="s">
        <v>228</v>
      </c>
      <c r="C55" s="61" t="s">
        <v>307</v>
      </c>
      <c r="D55" s="62">
        <f t="shared" ref="D55:I55" si="12">D56</f>
        <v>136700</v>
      </c>
      <c r="E55" s="62">
        <f t="shared" si="12"/>
        <v>136700</v>
      </c>
      <c r="F55" s="62">
        <f t="shared" si="12"/>
        <v>0</v>
      </c>
      <c r="G55" s="62">
        <f t="shared" si="12"/>
        <v>47309.18</v>
      </c>
      <c r="H55" s="62">
        <f t="shared" si="12"/>
        <v>47309.18</v>
      </c>
      <c r="I55" s="62">
        <f t="shared" si="12"/>
        <v>0</v>
      </c>
      <c r="J55" s="62">
        <f t="shared" si="3"/>
        <v>34.608032187271398</v>
      </c>
      <c r="K55" s="62">
        <f t="shared" si="4"/>
        <v>34.608032187271398</v>
      </c>
      <c r="L55" s="62" t="e">
        <f t="shared" si="5"/>
        <v>#DIV/0!</v>
      </c>
      <c r="M55" s="7"/>
    </row>
    <row r="56" spans="1:13" ht="25.5" customHeight="1">
      <c r="A56" s="69" t="s">
        <v>308</v>
      </c>
      <c r="B56" s="70" t="s">
        <v>228</v>
      </c>
      <c r="C56" s="71" t="s">
        <v>309</v>
      </c>
      <c r="D56" s="72">
        <v>136700</v>
      </c>
      <c r="E56" s="72">
        <v>136700</v>
      </c>
      <c r="F56" s="72">
        <v>0</v>
      </c>
      <c r="G56" s="72">
        <v>47309.18</v>
      </c>
      <c r="H56" s="72">
        <v>47309.18</v>
      </c>
      <c r="I56" s="72">
        <v>0</v>
      </c>
      <c r="J56" s="29">
        <f t="shared" si="3"/>
        <v>34.608032187271398</v>
      </c>
      <c r="K56" s="29">
        <f t="shared" si="4"/>
        <v>34.608032187271398</v>
      </c>
      <c r="L56" s="29" t="e">
        <f t="shared" si="5"/>
        <v>#DIV/0!</v>
      </c>
      <c r="M56" s="7"/>
    </row>
    <row r="57" spans="1:13" ht="46.5" customHeight="1">
      <c r="A57" s="59" t="s">
        <v>310</v>
      </c>
      <c r="B57" s="60" t="s">
        <v>228</v>
      </c>
      <c r="C57" s="61" t="s">
        <v>311</v>
      </c>
      <c r="D57" s="62">
        <f t="shared" ref="D57:I57" si="13">D58</f>
        <v>0</v>
      </c>
      <c r="E57" s="62">
        <f t="shared" si="13"/>
        <v>22642000</v>
      </c>
      <c r="F57" s="62">
        <f t="shared" si="13"/>
        <v>9481756</v>
      </c>
      <c r="G57" s="62">
        <f t="shared" si="13"/>
        <v>0</v>
      </c>
      <c r="H57" s="62">
        <f t="shared" si="13"/>
        <v>22392000</v>
      </c>
      <c r="I57" s="62">
        <f t="shared" si="13"/>
        <v>5151250.01</v>
      </c>
      <c r="J57" s="62" t="e">
        <f t="shared" si="3"/>
        <v>#DIV/0!</v>
      </c>
      <c r="K57" s="62">
        <f t="shared" si="4"/>
        <v>98.895857256426112</v>
      </c>
      <c r="L57" s="62">
        <f t="shared" si="5"/>
        <v>54.328016983352022</v>
      </c>
      <c r="M57" s="7"/>
    </row>
    <row r="58" spans="1:13" ht="15" customHeight="1" thickBot="1">
      <c r="A58" s="69" t="s">
        <v>312</v>
      </c>
      <c r="B58" s="70" t="s">
        <v>228</v>
      </c>
      <c r="C58" s="71" t="s">
        <v>313</v>
      </c>
      <c r="D58" s="72"/>
      <c r="E58" s="72">
        <v>22642000</v>
      </c>
      <c r="F58" s="72">
        <v>9481756</v>
      </c>
      <c r="G58" s="72"/>
      <c r="H58" s="72">
        <v>22392000</v>
      </c>
      <c r="I58" s="72">
        <v>5151250.01</v>
      </c>
      <c r="J58" s="29" t="e">
        <f t="shared" si="3"/>
        <v>#DIV/0!</v>
      </c>
      <c r="K58" s="29">
        <f t="shared" si="4"/>
        <v>98.895857256426112</v>
      </c>
      <c r="L58" s="29">
        <f t="shared" si="5"/>
        <v>54.328016983352022</v>
      </c>
      <c r="M58" s="7"/>
    </row>
    <row r="59" spans="1:13" ht="12.95" customHeight="1" thickBo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3"/>
    </row>
    <row r="60" spans="1:13" ht="54.75" customHeight="1" thickBot="1">
      <c r="A60" s="42" t="s">
        <v>314</v>
      </c>
      <c r="B60" s="43">
        <v>450</v>
      </c>
      <c r="C60" s="44" t="s">
        <v>20</v>
      </c>
      <c r="D60" s="45">
        <f>Доходы!D9-Расходы!D7</f>
        <v>-16312116.689999998</v>
      </c>
      <c r="E60" s="45">
        <f>Доходы!E9-Расходы!E7</f>
        <v>-11142001.919999957</v>
      </c>
      <c r="F60" s="45">
        <f>Доходы!F9-Расходы!F7</f>
        <v>-5170114.7700000107</v>
      </c>
      <c r="G60" s="45">
        <f>Доходы!G9-Расходы!G7</f>
        <v>-651360.92000001669</v>
      </c>
      <c r="H60" s="45">
        <f>Доходы!H9-Расходы!H7</f>
        <v>-1514481.8600000143</v>
      </c>
      <c r="I60" s="45">
        <f>Доходы!I9-Расходы!I7</f>
        <v>863120.95000000298</v>
      </c>
      <c r="J60" s="45"/>
      <c r="K60" s="45"/>
      <c r="L60" s="45"/>
      <c r="M60" s="7"/>
    </row>
    <row r="61" spans="1:13" hidden="1">
      <c r="A61" s="8"/>
      <c r="B61" s="11"/>
      <c r="C61" s="11"/>
      <c r="D61" s="12"/>
      <c r="E61" s="12"/>
      <c r="F61" s="12"/>
      <c r="G61" s="12"/>
      <c r="H61" s="12"/>
      <c r="I61" s="12"/>
      <c r="J61" s="12"/>
      <c r="K61" s="12"/>
      <c r="L61" s="12"/>
      <c r="M61" s="3" t="s">
        <v>222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J30" sqref="J30"/>
    </sheetView>
  </sheetViews>
  <sheetFormatPr defaultRowHeight="15"/>
  <cols>
    <col min="1" max="1" width="45.42578125" style="1" customWidth="1"/>
    <col min="2" max="2" width="5" style="1" customWidth="1"/>
    <col min="3" max="3" width="23.5703125" style="1" customWidth="1"/>
    <col min="4" max="4" width="18" style="1" customWidth="1"/>
    <col min="5" max="5" width="16.140625" style="1" customWidth="1"/>
    <col min="6" max="6" width="15.42578125" style="1" customWidth="1"/>
    <col min="7" max="7" width="16.5703125" style="1" customWidth="1"/>
    <col min="8" max="8" width="16.28515625" style="1" customWidth="1"/>
    <col min="9" max="9" width="15" style="1" customWidth="1"/>
    <col min="10" max="10" width="9.7109375" style="1" customWidth="1"/>
    <col min="11" max="16384" width="9.140625" style="1"/>
  </cols>
  <sheetData>
    <row r="1" spans="1:10" ht="10.5" customHeight="1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>
      <c r="A2" s="82"/>
      <c r="B2" s="83"/>
      <c r="C2" s="83"/>
      <c r="D2" s="31" t="s">
        <v>366</v>
      </c>
      <c r="E2" s="31"/>
      <c r="F2" s="31"/>
      <c r="G2" s="46"/>
      <c r="H2" s="33"/>
      <c r="I2" s="33"/>
      <c r="J2" s="3"/>
    </row>
    <row r="3" spans="1:10" ht="14.1" customHeight="1">
      <c r="A3" s="47"/>
      <c r="B3" s="48"/>
      <c r="C3" s="36"/>
      <c r="D3" s="35"/>
      <c r="E3" s="35"/>
      <c r="F3" s="35"/>
      <c r="G3" s="35"/>
      <c r="H3" s="37"/>
      <c r="I3" s="37"/>
      <c r="J3" s="3"/>
    </row>
    <row r="4" spans="1:10" ht="11.45" customHeight="1">
      <c r="A4" s="79" t="s">
        <v>0</v>
      </c>
      <c r="B4" s="79" t="s">
        <v>1</v>
      </c>
      <c r="C4" s="79" t="s">
        <v>315</v>
      </c>
      <c r="D4" s="81" t="s">
        <v>3</v>
      </c>
      <c r="E4" s="77"/>
      <c r="F4" s="77"/>
      <c r="G4" s="77" t="s">
        <v>4</v>
      </c>
      <c r="H4" s="77"/>
      <c r="I4" s="77"/>
      <c r="J4" s="5"/>
    </row>
    <row r="5" spans="1:10" ht="131.25" customHeight="1">
      <c r="A5" s="80"/>
      <c r="B5" s="80"/>
      <c r="C5" s="80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5" customHeight="1" thickBot="1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5"/>
    </row>
    <row r="7" spans="1:10" ht="51.75" customHeight="1">
      <c r="A7" s="49" t="s">
        <v>316</v>
      </c>
      <c r="B7" s="20" t="s">
        <v>317</v>
      </c>
      <c r="C7" s="21" t="s">
        <v>20</v>
      </c>
      <c r="D7" s="22">
        <f>D9+D20</f>
        <v>16312116.689999999</v>
      </c>
      <c r="E7" s="22">
        <f>E9+E20</f>
        <v>11142001.92</v>
      </c>
      <c r="F7" s="22">
        <v>5170114.7699999996</v>
      </c>
      <c r="G7" s="22">
        <f>G9+G20</f>
        <v>651360.91999999993</v>
      </c>
      <c r="H7" s="22">
        <f>H9+H20</f>
        <v>1514481.8600000003</v>
      </c>
      <c r="I7" s="22">
        <f>I9+I20</f>
        <v>-863120.94</v>
      </c>
      <c r="J7" s="7"/>
    </row>
    <row r="8" spans="1:10" ht="19.5" customHeight="1">
      <c r="A8" s="50" t="s">
        <v>318</v>
      </c>
      <c r="B8" s="24"/>
      <c r="C8" s="25"/>
      <c r="D8" s="25"/>
      <c r="E8" s="25"/>
      <c r="F8" s="25"/>
      <c r="G8" s="25"/>
      <c r="H8" s="51"/>
      <c r="I8" s="51"/>
      <c r="J8" s="7"/>
    </row>
    <row r="9" spans="1:10" ht="39.75" customHeight="1">
      <c r="A9" s="52" t="s">
        <v>319</v>
      </c>
      <c r="B9" s="53" t="s">
        <v>320</v>
      </c>
      <c r="C9" s="28" t="s">
        <v>20</v>
      </c>
      <c r="D9" s="29">
        <f>D11+D14</f>
        <v>1496000</v>
      </c>
      <c r="E9" s="29">
        <f>E11+E14</f>
        <v>1496000</v>
      </c>
      <c r="F9" s="29" t="s">
        <v>21</v>
      </c>
      <c r="G9" s="29">
        <v>-2957690</v>
      </c>
      <c r="H9" s="29">
        <v>-2957690</v>
      </c>
      <c r="I9" s="29"/>
      <c r="J9" s="7"/>
    </row>
    <row r="10" spans="1:10" ht="12.95" customHeight="1">
      <c r="A10" s="54" t="s">
        <v>321</v>
      </c>
      <c r="B10" s="24"/>
      <c r="C10" s="25"/>
      <c r="D10" s="25"/>
      <c r="E10" s="25"/>
      <c r="F10" s="25"/>
      <c r="G10" s="25"/>
      <c r="H10" s="25"/>
      <c r="I10" s="25"/>
      <c r="J10" s="7"/>
    </row>
    <row r="11" spans="1:10" ht="25.5" customHeight="1">
      <c r="A11" s="55" t="s">
        <v>322</v>
      </c>
      <c r="B11" s="56" t="s">
        <v>320</v>
      </c>
      <c r="C11" s="57" t="s">
        <v>323</v>
      </c>
      <c r="D11" s="29">
        <v>5394000</v>
      </c>
      <c r="E11" s="29">
        <v>5394000</v>
      </c>
      <c r="F11" s="29" t="s">
        <v>21</v>
      </c>
      <c r="G11" s="22" t="s">
        <v>21</v>
      </c>
      <c r="H11" s="22" t="s">
        <v>21</v>
      </c>
      <c r="I11" s="22" t="s">
        <v>21</v>
      </c>
      <c r="J11" s="7"/>
    </row>
    <row r="12" spans="1:10" ht="25.5" customHeight="1">
      <c r="A12" s="55" t="s">
        <v>324</v>
      </c>
      <c r="B12" s="56" t="s">
        <v>320</v>
      </c>
      <c r="C12" s="57" t="s">
        <v>325</v>
      </c>
      <c r="D12" s="29">
        <v>5394000</v>
      </c>
      <c r="E12" s="29">
        <v>5394000</v>
      </c>
      <c r="F12" s="29" t="s">
        <v>21</v>
      </c>
      <c r="G12" s="22" t="s">
        <v>21</v>
      </c>
      <c r="H12" s="22" t="s">
        <v>21</v>
      </c>
      <c r="I12" s="22" t="s">
        <v>21</v>
      </c>
      <c r="J12" s="7"/>
    </row>
    <row r="13" spans="1:10" ht="38.25" customHeight="1">
      <c r="A13" s="55" t="s">
        <v>326</v>
      </c>
      <c r="B13" s="56" t="s">
        <v>320</v>
      </c>
      <c r="C13" s="57" t="s">
        <v>327</v>
      </c>
      <c r="D13" s="29">
        <v>5394000</v>
      </c>
      <c r="E13" s="29">
        <v>5394000</v>
      </c>
      <c r="F13" s="29" t="s">
        <v>21</v>
      </c>
      <c r="G13" s="22" t="s">
        <v>21</v>
      </c>
      <c r="H13" s="22" t="s">
        <v>21</v>
      </c>
      <c r="I13" s="22" t="s">
        <v>21</v>
      </c>
      <c r="J13" s="7"/>
    </row>
    <row r="14" spans="1:10" ht="25.5" customHeight="1">
      <c r="A14" s="55" t="s">
        <v>328</v>
      </c>
      <c r="B14" s="56" t="s">
        <v>320</v>
      </c>
      <c r="C14" s="57" t="s">
        <v>329</v>
      </c>
      <c r="D14" s="29">
        <v>-3898000</v>
      </c>
      <c r="E14" s="29">
        <v>-3898000</v>
      </c>
      <c r="F14" s="29" t="s">
        <v>21</v>
      </c>
      <c r="G14" s="29">
        <v>-2957690</v>
      </c>
      <c r="H14" s="29">
        <v>-2957690</v>
      </c>
      <c r="I14" s="22" t="s">
        <v>21</v>
      </c>
      <c r="J14" s="7"/>
    </row>
    <row r="15" spans="1:10" ht="38.25" customHeight="1">
      <c r="A15" s="55" t="s">
        <v>330</v>
      </c>
      <c r="B15" s="56" t="s">
        <v>320</v>
      </c>
      <c r="C15" s="57" t="s">
        <v>331</v>
      </c>
      <c r="D15" s="29">
        <v>-3898000</v>
      </c>
      <c r="E15" s="29">
        <v>-3898000</v>
      </c>
      <c r="F15" s="29" t="s">
        <v>21</v>
      </c>
      <c r="G15" s="29">
        <v>-2957690</v>
      </c>
      <c r="H15" s="29">
        <v>-2957690</v>
      </c>
      <c r="I15" s="22" t="s">
        <v>21</v>
      </c>
      <c r="J15" s="7"/>
    </row>
    <row r="16" spans="1:10" ht="38.25" customHeight="1">
      <c r="A16" s="55" t="s">
        <v>332</v>
      </c>
      <c r="B16" s="56" t="s">
        <v>320</v>
      </c>
      <c r="C16" s="57" t="s">
        <v>333</v>
      </c>
      <c r="D16" s="29">
        <v>-3898000</v>
      </c>
      <c r="E16" s="29">
        <v>-3898000</v>
      </c>
      <c r="F16" s="29" t="s">
        <v>21</v>
      </c>
      <c r="G16" s="29">
        <v>-2957690</v>
      </c>
      <c r="H16" s="29">
        <v>-2957690</v>
      </c>
      <c r="I16" s="22" t="s">
        <v>21</v>
      </c>
      <c r="J16" s="7"/>
    </row>
    <row r="17" spans="1:10" ht="38.25" customHeight="1">
      <c r="A17" s="55" t="s">
        <v>334</v>
      </c>
      <c r="B17" s="56" t="s">
        <v>320</v>
      </c>
      <c r="C17" s="57" t="s">
        <v>335</v>
      </c>
      <c r="D17" s="29">
        <v>-3898000</v>
      </c>
      <c r="E17" s="29">
        <v>-3898000</v>
      </c>
      <c r="F17" s="29" t="s">
        <v>21</v>
      </c>
      <c r="G17" s="29">
        <v>-2957690</v>
      </c>
      <c r="H17" s="29">
        <v>-2957690</v>
      </c>
      <c r="I17" s="22" t="s">
        <v>21</v>
      </c>
      <c r="J17" s="7"/>
    </row>
    <row r="18" spans="1:10" ht="24.75" customHeight="1">
      <c r="A18" s="52" t="s">
        <v>336</v>
      </c>
      <c r="B18" s="53" t="s">
        <v>337</v>
      </c>
      <c r="C18" s="28" t="s">
        <v>20</v>
      </c>
      <c r="D18" s="29" t="s">
        <v>21</v>
      </c>
      <c r="E18" s="29" t="s">
        <v>21</v>
      </c>
      <c r="F18" s="29" t="s">
        <v>21</v>
      </c>
      <c r="G18" s="29" t="s">
        <v>21</v>
      </c>
      <c r="H18" s="29" t="s">
        <v>21</v>
      </c>
      <c r="I18" s="29" t="s">
        <v>21</v>
      </c>
      <c r="J18" s="7"/>
    </row>
    <row r="19" spans="1:10" ht="15" customHeight="1">
      <c r="A19" s="54" t="s">
        <v>321</v>
      </c>
      <c r="B19" s="24"/>
      <c r="C19" s="25"/>
      <c r="D19" s="25"/>
      <c r="E19" s="25"/>
      <c r="F19" s="25"/>
      <c r="G19" s="25"/>
      <c r="H19" s="25"/>
      <c r="I19" s="25"/>
      <c r="J19" s="7"/>
    </row>
    <row r="20" spans="1:10" ht="24.75" customHeight="1">
      <c r="A20" s="52" t="s">
        <v>338</v>
      </c>
      <c r="B20" s="53" t="s">
        <v>339</v>
      </c>
      <c r="C20" s="28" t="s">
        <v>20</v>
      </c>
      <c r="D20" s="29">
        <v>14816116.689999999</v>
      </c>
      <c r="E20" s="29">
        <v>9646001.9199999999</v>
      </c>
      <c r="F20" s="29">
        <v>5170114.7699999996</v>
      </c>
      <c r="G20" s="29">
        <v>3609050.92</v>
      </c>
      <c r="H20" s="29">
        <v>4472171.8600000003</v>
      </c>
      <c r="I20" s="29">
        <v>-863120.94</v>
      </c>
      <c r="J20" s="7"/>
    </row>
    <row r="21" spans="1:10" ht="25.5" customHeight="1">
      <c r="A21" s="55" t="s">
        <v>340</v>
      </c>
      <c r="B21" s="56" t="s">
        <v>339</v>
      </c>
      <c r="C21" s="57" t="s">
        <v>341</v>
      </c>
      <c r="D21" s="29">
        <v>14816116.689999999</v>
      </c>
      <c r="E21" s="29">
        <v>9646001.9199999999</v>
      </c>
      <c r="F21" s="29">
        <v>5170114.7699999996</v>
      </c>
      <c r="G21" s="29">
        <v>3609050.92</v>
      </c>
      <c r="H21" s="29">
        <v>4472171.8600000003</v>
      </c>
      <c r="I21" s="29">
        <v>-863120.94</v>
      </c>
      <c r="J21" s="7"/>
    </row>
    <row r="22" spans="1:10" ht="24.75" customHeight="1">
      <c r="A22" s="52" t="s">
        <v>342</v>
      </c>
      <c r="B22" s="53" t="s">
        <v>343</v>
      </c>
      <c r="C22" s="28" t="s">
        <v>20</v>
      </c>
      <c r="D22" s="29">
        <f>E22+F22</f>
        <v>-468110447.19</v>
      </c>
      <c r="E22" s="29">
        <v>-390737447.19</v>
      </c>
      <c r="F22" s="29">
        <v>-77373000</v>
      </c>
      <c r="G22" s="22">
        <f>H22+I22</f>
        <v>-338978858.43000001</v>
      </c>
      <c r="H22" s="22">
        <v>-276801963.94</v>
      </c>
      <c r="I22" s="22">
        <v>-62176894.490000002</v>
      </c>
      <c r="J22" s="7"/>
    </row>
    <row r="23" spans="1:10" ht="15" customHeight="1">
      <c r="A23" s="55" t="s">
        <v>344</v>
      </c>
      <c r="B23" s="56" t="s">
        <v>343</v>
      </c>
      <c r="C23" s="57" t="s">
        <v>345</v>
      </c>
      <c r="D23" s="29">
        <f>E23+F23</f>
        <v>-468110447.19</v>
      </c>
      <c r="E23" s="29">
        <v>-390737447.19</v>
      </c>
      <c r="F23" s="29">
        <v>-77373000</v>
      </c>
      <c r="G23" s="22">
        <f>H23+I23</f>
        <v>-338978858.43000001</v>
      </c>
      <c r="H23" s="22">
        <v>-276801963.94</v>
      </c>
      <c r="I23" s="22">
        <v>-62176894.490000002</v>
      </c>
      <c r="J23" s="7"/>
    </row>
    <row r="24" spans="1:10" ht="25.5" customHeight="1">
      <c r="A24" s="55" t="s">
        <v>346</v>
      </c>
      <c r="B24" s="56" t="s">
        <v>343</v>
      </c>
      <c r="C24" s="57" t="s">
        <v>347</v>
      </c>
      <c r="D24" s="29">
        <f>E24+F24</f>
        <v>-468110447.19</v>
      </c>
      <c r="E24" s="29">
        <v>-390737447.19</v>
      </c>
      <c r="F24" s="29">
        <v>-77373000</v>
      </c>
      <c r="G24" s="22">
        <f>H24+I24</f>
        <v>-338978858.43000001</v>
      </c>
      <c r="H24" s="22">
        <v>-276801963.94</v>
      </c>
      <c r="I24" s="22">
        <v>-62176894.490000002</v>
      </c>
      <c r="J24" s="7"/>
    </row>
    <row r="25" spans="1:10" ht="25.5" customHeight="1">
      <c r="A25" s="55" t="s">
        <v>348</v>
      </c>
      <c r="B25" s="56" t="s">
        <v>343</v>
      </c>
      <c r="C25" s="57" t="s">
        <v>349</v>
      </c>
      <c r="D25" s="29">
        <v>-390737447.19</v>
      </c>
      <c r="E25" s="29">
        <v>-390737447.19</v>
      </c>
      <c r="F25" s="29"/>
      <c r="G25" s="22">
        <v>-250689530.84999999</v>
      </c>
      <c r="H25" s="22">
        <v>-276801963.94</v>
      </c>
      <c r="I25" s="22" t="s">
        <v>21</v>
      </c>
      <c r="J25" s="7"/>
    </row>
    <row r="26" spans="1:10" ht="25.5" customHeight="1">
      <c r="A26" s="55" t="s">
        <v>350</v>
      </c>
      <c r="B26" s="56" t="s">
        <v>343</v>
      </c>
      <c r="C26" s="57" t="s">
        <v>351</v>
      </c>
      <c r="D26" s="29">
        <v>-77373000</v>
      </c>
      <c r="E26" s="29" t="s">
        <v>21</v>
      </c>
      <c r="F26" s="29">
        <v>-77373000</v>
      </c>
      <c r="G26" s="22">
        <v>-56191409.539999999</v>
      </c>
      <c r="H26" s="22" t="s">
        <v>21</v>
      </c>
      <c r="I26" s="22">
        <v>-62176894.490000002</v>
      </c>
      <c r="J26" s="7"/>
    </row>
    <row r="27" spans="1:10" ht="24.75" customHeight="1">
      <c r="A27" s="52" t="s">
        <v>352</v>
      </c>
      <c r="B27" s="53" t="s">
        <v>353</v>
      </c>
      <c r="C27" s="28" t="s">
        <v>20</v>
      </c>
      <c r="D27" s="29">
        <f>E27+F27</f>
        <v>482926563.88</v>
      </c>
      <c r="E27" s="29">
        <v>400383449.11000001</v>
      </c>
      <c r="F27" s="29">
        <v>82543114.769999996</v>
      </c>
      <c r="G27" s="22">
        <f>H27+I27</f>
        <v>342587909.35000002</v>
      </c>
      <c r="H27" s="22">
        <v>281274135.80000001</v>
      </c>
      <c r="I27" s="22">
        <v>61313773.549999997</v>
      </c>
      <c r="J27" s="7"/>
    </row>
    <row r="28" spans="1:10" ht="15" customHeight="1">
      <c r="A28" s="55" t="s">
        <v>354</v>
      </c>
      <c r="B28" s="56" t="s">
        <v>353</v>
      </c>
      <c r="C28" s="57" t="s">
        <v>355</v>
      </c>
      <c r="D28" s="29">
        <f>E28+F28</f>
        <v>482926563.88</v>
      </c>
      <c r="E28" s="29">
        <v>400383449.11000001</v>
      </c>
      <c r="F28" s="29">
        <v>82543114.769999996</v>
      </c>
      <c r="G28" s="22">
        <f>H28+I28</f>
        <v>342587909.35000002</v>
      </c>
      <c r="H28" s="22">
        <v>281274135.80000001</v>
      </c>
      <c r="I28" s="22">
        <v>61313773.549999997</v>
      </c>
      <c r="J28" s="7"/>
    </row>
    <row r="29" spans="1:10" ht="25.5" customHeight="1">
      <c r="A29" s="55" t="s">
        <v>356</v>
      </c>
      <c r="B29" s="56" t="s">
        <v>353</v>
      </c>
      <c r="C29" s="57" t="s">
        <v>357</v>
      </c>
      <c r="D29" s="29">
        <f>E29+F29</f>
        <v>482926563.88</v>
      </c>
      <c r="E29" s="29">
        <v>400383449.11000001</v>
      </c>
      <c r="F29" s="29">
        <v>82543114.769999996</v>
      </c>
      <c r="G29" s="22">
        <f>H29+I29</f>
        <v>342587909.35000002</v>
      </c>
      <c r="H29" s="22">
        <v>281274135.80000001</v>
      </c>
      <c r="I29" s="22">
        <v>61313773.549999997</v>
      </c>
      <c r="J29" s="7"/>
    </row>
    <row r="30" spans="1:10" ht="25.5" customHeight="1">
      <c r="A30" s="55" t="s">
        <v>358</v>
      </c>
      <c r="B30" s="56" t="s">
        <v>353</v>
      </c>
      <c r="C30" s="57" t="s">
        <v>359</v>
      </c>
      <c r="D30" s="29">
        <v>400383449.11000001</v>
      </c>
      <c r="E30" s="29">
        <v>400383449.11000001</v>
      </c>
      <c r="F30" s="29" t="s">
        <v>21</v>
      </c>
      <c r="G30" s="22">
        <v>256339837.63</v>
      </c>
      <c r="H30" s="22">
        <v>281274135.80000001</v>
      </c>
      <c r="I30" s="22" t="s">
        <v>21</v>
      </c>
      <c r="J30" s="7"/>
    </row>
    <row r="31" spans="1:10" ht="25.5" customHeight="1">
      <c r="A31" s="55" t="s">
        <v>360</v>
      </c>
      <c r="B31" s="56" t="s">
        <v>353</v>
      </c>
      <c r="C31" s="57" t="s">
        <v>361</v>
      </c>
      <c r="D31" s="29">
        <v>82543114.769999996</v>
      </c>
      <c r="E31" s="29" t="s">
        <v>21</v>
      </c>
      <c r="F31" s="29">
        <v>82543114.769999996</v>
      </c>
      <c r="G31" s="22">
        <v>55968608.109999999</v>
      </c>
      <c r="H31" s="22" t="s">
        <v>21</v>
      </c>
      <c r="I31" s="22">
        <v>61313773.549999997</v>
      </c>
      <c r="J31" s="7"/>
    </row>
    <row r="32" spans="1:10" hidden="1">
      <c r="A32" s="8"/>
      <c r="B32" s="11"/>
      <c r="C32" s="11"/>
      <c r="D32" s="12"/>
      <c r="E32" s="12"/>
      <c r="F32" s="12"/>
      <c r="G32" s="12"/>
      <c r="H32" s="12"/>
      <c r="I32" s="12"/>
      <c r="J32" s="3" t="s">
        <v>222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Admin</cp:lastModifiedBy>
  <cp:lastPrinted>2017-03-29T00:45:47Z</cp:lastPrinted>
  <dcterms:created xsi:type="dcterms:W3CDTF">2017-02-16T00:52:44Z</dcterms:created>
  <dcterms:modified xsi:type="dcterms:W3CDTF">2017-10-30T02:01:31Z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